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THU\HO SO DU AN\XDCB 2026\CT21_26044_HTLD, XLMAT KV huyen Krong Nang 2026\HO SO CONG TRINH\BCKTKT CT21-2026 (duyet)\"/>
    </mc:Choice>
  </mc:AlternateContent>
  <xr:revisionPtr revIDLastSave="0" documentId="13_ncr:1_{05498FC5-554F-4C5F-8EAA-D8E461C93AA7}" xr6:coauthVersionLast="47" xr6:coauthVersionMax="47" xr10:uidLastSave="{00000000-0000-0000-0000-000000000000}"/>
  <bookViews>
    <workbookView xWindow="12048" yWindow="0" windowWidth="10992" windowHeight="12360" tabRatio="705" firstSheet="2" activeTab="4" xr2:uid="{00000000-000D-0000-FFFF-FFFF00000000}"/>
  </bookViews>
  <sheets>
    <sheet name="DANH MUC BAN VE" sheetId="30" r:id="rId1"/>
    <sheet name="Phu luc GDH" sheetId="29" r:id="rId2"/>
    <sheet name="Phu luc Quy mo" sheetId="25" r:id="rId3"/>
    <sheet name="LK HA" sheetId="9" r:id="rId4"/>
    <sheet name="TH HA" sheetId="10" r:id="rId5"/>
    <sheet name="TBA" sheetId="12" r:id="rId6"/>
  </sheets>
  <definedNames>
    <definedName name="\" localSheetId="1" hidden="1">{"'Sheet1'!$L$16"}</definedName>
    <definedName name="\" hidden="1">{"'Sheet1'!$L$16"}</definedName>
    <definedName name="____________________a1" localSheetId="1" hidden="1">{"'Sheet1'!$L$16"}</definedName>
    <definedName name="____________________a1" hidden="1">{"'Sheet1'!$L$16"}</definedName>
    <definedName name="___________________a1" localSheetId="1" hidden="1">{"'Sheet1'!$L$16"}</definedName>
    <definedName name="___________________a1" hidden="1">{"'Sheet1'!$L$16"}</definedName>
    <definedName name="__________________a1" localSheetId="1" hidden="1">{"'Sheet1'!$L$16"}</definedName>
    <definedName name="__________________a1" hidden="1">{"'Sheet1'!$L$16"}</definedName>
    <definedName name="__________________h1" hidden="1">{"'Sheet1'!$L$16"}</definedName>
    <definedName name="_________________a1" localSheetId="1" hidden="1">{"'Sheet1'!$L$16"}</definedName>
    <definedName name="_________________a1" hidden="1">{"'Sheet1'!$L$16"}</definedName>
    <definedName name="_________________Goi8" hidden="1">{"'Sheet1'!$L$16"}</definedName>
    <definedName name="_________________h1" hidden="1">{"'Sheet1'!$L$16"}</definedName>
    <definedName name="________________a1" localSheetId="1" hidden="1">{"'Sheet1'!$L$16"}</definedName>
    <definedName name="________________a1" hidden="1">{"'Sheet1'!$L$16"}</definedName>
    <definedName name="________________NSO2" hidden="1">{"'Sheet1'!$L$16"}</definedName>
    <definedName name="________________tt3" hidden="1">{"'Sheet1'!$L$16"}</definedName>
    <definedName name="_______________a1" localSheetId="1" hidden="1">{"'Sheet1'!$L$16"}</definedName>
    <definedName name="_______________a1" hidden="1">{"'Sheet1'!$L$16"}</definedName>
    <definedName name="_______________Goi8" hidden="1">{"'Sheet1'!$L$16"}</definedName>
    <definedName name="_______________h1" hidden="1">{"'Sheet1'!$L$16"}</definedName>
    <definedName name="_______________Lan1" hidden="1">{"'Sheet1'!$L$16"}</definedName>
    <definedName name="_______________NSO2" localSheetId="1" hidden="1">{"'Sheet1'!$L$16"}</definedName>
    <definedName name="_______________NSO2" hidden="1">{"'Sheet1'!$L$16"}</definedName>
    <definedName name="_______________tt3" hidden="1">{"'Sheet1'!$L$16"}</definedName>
    <definedName name="______________a1" localSheetId="1" hidden="1">{"'Sheet1'!$L$16"}</definedName>
    <definedName name="______________a1" hidden="1">{"'Sheet1'!$L$16"}</definedName>
    <definedName name="______________Goi8" hidden="1">{"'Sheet1'!$L$16"}</definedName>
    <definedName name="______________h1" hidden="1">{"'Sheet1'!$L$16"}</definedName>
    <definedName name="______________Lan1" hidden="1">{"'Sheet1'!$L$16"}</definedName>
    <definedName name="______________NSO2" localSheetId="1" hidden="1">{"'Sheet1'!$L$16"}</definedName>
    <definedName name="______________NSO2" hidden="1">{"'Sheet1'!$L$16"}</definedName>
    <definedName name="______________tt3" hidden="1">{"'Sheet1'!$L$16"}</definedName>
    <definedName name="_____________a1" localSheetId="1" hidden="1">{"'Sheet1'!$L$16"}</definedName>
    <definedName name="_____________a1" hidden="1">{"'Sheet1'!$L$16"}</definedName>
    <definedName name="_____________Goi8" hidden="1">{"'Sheet1'!$L$16"}</definedName>
    <definedName name="_____________h1" hidden="1">{"'Sheet1'!$L$16"}</definedName>
    <definedName name="_____________Lan1" hidden="1">{"'Sheet1'!$L$16"}</definedName>
    <definedName name="_____________NSO2" localSheetId="1" hidden="1">{"'Sheet1'!$L$16"}</definedName>
    <definedName name="_____________NSO2" hidden="1">{"'Sheet1'!$L$16"}</definedName>
    <definedName name="_____________tt3" hidden="1">{"'Sheet1'!$L$16"}</definedName>
    <definedName name="____________a1" localSheetId="1" hidden="1">{"'Sheet1'!$L$16"}</definedName>
    <definedName name="____________a1" hidden="1">{"'Sheet1'!$L$16"}</definedName>
    <definedName name="____________Goi8" hidden="1">{"'Sheet1'!$L$16"}</definedName>
    <definedName name="____________h1" hidden="1">{"'Sheet1'!$L$16"}</definedName>
    <definedName name="____________Lan1" hidden="1">{"'Sheet1'!$L$16"}</definedName>
    <definedName name="____________NSO2" localSheetId="1" hidden="1">{"'Sheet1'!$L$16"}</definedName>
    <definedName name="____________NSO2" hidden="1">{"'Sheet1'!$L$16"}</definedName>
    <definedName name="____________tt3" hidden="1">{"'Sheet1'!$L$16"}</definedName>
    <definedName name="___________a1" localSheetId="1" hidden="1">{"'Sheet1'!$L$16"}</definedName>
    <definedName name="___________a1" hidden="1">{"'Sheet1'!$L$16"}</definedName>
    <definedName name="___________Goi8" hidden="1">{"'Sheet1'!$L$16"}</definedName>
    <definedName name="___________h1" localSheetId="1" hidden="1">{"'Sheet1'!$L$16"}</definedName>
    <definedName name="___________h1" hidden="1">{"'Sheet1'!$L$16"}</definedName>
    <definedName name="___________hu1" localSheetId="1" hidden="1">{"'Sheet1'!$L$16"}</definedName>
    <definedName name="___________hu1" hidden="1">{"'Sheet1'!$L$16"}</definedName>
    <definedName name="___________hu2" localSheetId="1" hidden="1">{"'Sheet1'!$L$16"}</definedName>
    <definedName name="___________hu2" hidden="1">{"'Sheet1'!$L$16"}</definedName>
    <definedName name="___________hu5" localSheetId="1" hidden="1">{"'Sheet1'!$L$16"}</definedName>
    <definedName name="___________hu5" hidden="1">{"'Sheet1'!$L$16"}</definedName>
    <definedName name="___________hu6" localSheetId="1" hidden="1">{"'Sheet1'!$L$16"}</definedName>
    <definedName name="___________hu6" hidden="1">{"'Sheet1'!$L$16"}</definedName>
    <definedName name="___________Lan1" hidden="1">{"'Sheet1'!$L$16"}</definedName>
    <definedName name="___________NSO2" localSheetId="1" hidden="1">{"'Sheet1'!$L$16"}</definedName>
    <definedName name="___________NSO2" hidden="1">{"'Sheet1'!$L$16"}</definedName>
    <definedName name="___________tt3" hidden="1">{"'Sheet1'!$L$16"}</definedName>
    <definedName name="__________a1" localSheetId="1" hidden="1">{"'Sheet1'!$L$16"}</definedName>
    <definedName name="__________a1" hidden="1">{"'Sheet1'!$L$16"}</definedName>
    <definedName name="__________Goi8" hidden="1">{"'Sheet1'!$L$16"}</definedName>
    <definedName name="__________h1" hidden="1">{"'Sheet1'!$L$16"}</definedName>
    <definedName name="__________huy1" hidden="1">{"'Sheet1'!$L$16"}</definedName>
    <definedName name="__________HUY2" hidden="1">{"'Sheet1'!$L$16"}</definedName>
    <definedName name="__________Lan1" hidden="1">{"'Sheet1'!$L$16"}</definedName>
    <definedName name="__________NSO2" localSheetId="1" hidden="1">{"'Sheet1'!$L$16"}</definedName>
    <definedName name="__________NSO2" hidden="1">{"'Sheet1'!$L$16"}</definedName>
    <definedName name="__________tt3" hidden="1">{"'Sheet1'!$L$16"}</definedName>
    <definedName name="_________a1" localSheetId="1" hidden="1">{"'Sheet1'!$L$16"}</definedName>
    <definedName name="_________a1" hidden="1">{"'Sheet1'!$L$16"}</definedName>
    <definedName name="_________ban2" hidden="1">{"'Sheet1'!$L$16"}</definedName>
    <definedName name="_________h1" localSheetId="1" hidden="1">{"'Sheet1'!$L$16"}</definedName>
    <definedName name="_________h1" hidden="1">{"'Sheet1'!$L$16"}</definedName>
    <definedName name="_________hu1" localSheetId="1" hidden="1">{"'Sheet1'!$L$16"}</definedName>
    <definedName name="_________hu1" hidden="1">{"'Sheet1'!$L$16"}</definedName>
    <definedName name="_________hu2" localSheetId="1" hidden="1">{"'Sheet1'!$L$16"}</definedName>
    <definedName name="_________hu2" hidden="1">{"'Sheet1'!$L$16"}</definedName>
    <definedName name="_________hu5" localSheetId="1" hidden="1">{"'Sheet1'!$L$16"}</definedName>
    <definedName name="_________hu5" hidden="1">{"'Sheet1'!$L$16"}</definedName>
    <definedName name="_________hu6" localSheetId="1" hidden="1">{"'Sheet1'!$L$16"}</definedName>
    <definedName name="_________hu6" hidden="1">{"'Sheet1'!$L$16"}</definedName>
    <definedName name="_________huy1" hidden="1">{"'Sheet1'!$L$16"}</definedName>
    <definedName name="_________HUY2" hidden="1">{"'Sheet1'!$L$16"}</definedName>
    <definedName name="_________Lan1" hidden="1">{"'Sheet1'!$L$16"}</definedName>
    <definedName name="_________M36" hidden="1">{"'Sheet1'!$L$16"}</definedName>
    <definedName name="_________NSO2" localSheetId="1" hidden="1">{"'Sheet1'!$L$16"}</definedName>
    <definedName name="_________NSO2" hidden="1">{"'Sheet1'!$L$16"}</definedName>
    <definedName name="_________PA3" hidden="1">{"'Sheet1'!$L$16"}</definedName>
    <definedName name="_________tt3" hidden="1">{"'Sheet1'!$L$16"}</definedName>
    <definedName name="_________Tru21" hidden="1">{"'Sheet1'!$L$16"}</definedName>
    <definedName name="________a1" localSheetId="1" hidden="1">{"'Sheet1'!$L$16"}</definedName>
    <definedName name="________a1" hidden="1">{"'Sheet1'!$L$16"}</definedName>
    <definedName name="________Goi8" hidden="1">{"'Sheet1'!$L$16"}</definedName>
    <definedName name="________h1" localSheetId="1" hidden="1">{"'Sheet1'!$L$16"}</definedName>
    <definedName name="________h1" hidden="1">{"'Sheet1'!$L$16"}</definedName>
    <definedName name="________hu1" localSheetId="1" hidden="1">{"'Sheet1'!$L$16"}</definedName>
    <definedName name="________hu1" hidden="1">{"'Sheet1'!$L$16"}</definedName>
    <definedName name="________hu2" localSheetId="1" hidden="1">{"'Sheet1'!$L$16"}</definedName>
    <definedName name="________hu2" hidden="1">{"'Sheet1'!$L$16"}</definedName>
    <definedName name="________hu5" localSheetId="1" hidden="1">{"'Sheet1'!$L$16"}</definedName>
    <definedName name="________hu5" hidden="1">{"'Sheet1'!$L$16"}</definedName>
    <definedName name="________hu6" localSheetId="1" hidden="1">{"'Sheet1'!$L$16"}</definedName>
    <definedName name="________hu6" hidden="1">{"'Sheet1'!$L$16"}</definedName>
    <definedName name="________hu7" localSheetId="1" hidden="1">{"'Sheet1'!$L$16"}</definedName>
    <definedName name="________hu7" hidden="1">{"'Sheet1'!$L$16"}</definedName>
    <definedName name="________huy1" hidden="1">{"'Sheet1'!$L$16"}</definedName>
    <definedName name="________HUY2" hidden="1">{"'Sheet1'!$L$16"}</definedName>
    <definedName name="________NSO2" localSheetId="1" hidden="1">{"'Sheet1'!$L$16"}</definedName>
    <definedName name="________NSO2" hidden="1">{"'Sheet1'!$L$16"}</definedName>
    <definedName name="________T10" localSheetId="1" hidden="1">{"'Sheet1'!$L$16"}</definedName>
    <definedName name="________T10" hidden="1">{"'Sheet1'!$L$16"}</definedName>
    <definedName name="________tt3" hidden="1">{"'Sheet1'!$L$16"}</definedName>
    <definedName name="_______a1" localSheetId="1" hidden="1">{"'Sheet1'!$L$16"}</definedName>
    <definedName name="_______a1" hidden="1">{"'Sheet1'!$L$16"}</definedName>
    <definedName name="_______CN1" hidden="1">{"'Sheet1'!$L$16"}</definedName>
    <definedName name="_______Goi8" hidden="1">{"'Sheet1'!$L$16"}</definedName>
    <definedName name="_______h1" localSheetId="1" hidden="1">{"'Sheet1'!$L$16"}</definedName>
    <definedName name="_______h1" hidden="1">{"'Sheet1'!$L$16"}</definedName>
    <definedName name="_______hu1" localSheetId="1" hidden="1">{"'Sheet1'!$L$16"}</definedName>
    <definedName name="_______hu1" hidden="1">{"'Sheet1'!$L$16"}</definedName>
    <definedName name="_______hu2" localSheetId="1" hidden="1">{"'Sheet1'!$L$16"}</definedName>
    <definedName name="_______hu2" hidden="1">{"'Sheet1'!$L$16"}</definedName>
    <definedName name="_______hu5" localSheetId="1" hidden="1">{"'Sheet1'!$L$16"}</definedName>
    <definedName name="_______hu5" hidden="1">{"'Sheet1'!$L$16"}</definedName>
    <definedName name="_______hu6" localSheetId="1" hidden="1">{"'Sheet1'!$L$16"}</definedName>
    <definedName name="_______hu6" hidden="1">{"'Sheet1'!$L$16"}</definedName>
    <definedName name="_______hu7" localSheetId="1" hidden="1">{"'Sheet1'!$L$16"}</definedName>
    <definedName name="_______hu7" hidden="1">{"'Sheet1'!$L$16"}</definedName>
    <definedName name="_______huy1" hidden="1">{"'Sheet1'!$L$16"}</definedName>
    <definedName name="_______HUY2" hidden="1">{"'Sheet1'!$L$16"}</definedName>
    <definedName name="_______Lan1" hidden="1">{"'Sheet1'!$L$16"}</definedName>
    <definedName name="_______NSO2" localSheetId="1" hidden="1">{"'Sheet1'!$L$16"}</definedName>
    <definedName name="_______NSO2" hidden="1">{"'Sheet1'!$L$16"}</definedName>
    <definedName name="_______T10" localSheetId="1" hidden="1">{"'Sheet1'!$L$16"}</definedName>
    <definedName name="_______T10" hidden="1">{"'Sheet1'!$L$16"}</definedName>
    <definedName name="_______tt3" hidden="1">{"'Sheet1'!$L$16"}</definedName>
    <definedName name="______a1" localSheetId="1" hidden="1">{"'Sheet1'!$L$16"}</definedName>
    <definedName name="______a1" hidden="1">{"'Sheet1'!$L$16"}</definedName>
    <definedName name="______ban2" hidden="1">{"'Sheet1'!$L$16"}</definedName>
    <definedName name="______CN1" hidden="1">{"'Sheet1'!$L$16"}</definedName>
    <definedName name="______Goi8" hidden="1">{"'Sheet1'!$L$16"}</definedName>
    <definedName name="______h1" localSheetId="1" hidden="1">{"'Sheet1'!$L$16"}</definedName>
    <definedName name="______h1" hidden="1">{"'Sheet1'!$L$16"}</definedName>
    <definedName name="______hu1" localSheetId="1" hidden="1">{"'Sheet1'!$L$16"}</definedName>
    <definedName name="______hu1" hidden="1">{"'Sheet1'!$L$16"}</definedName>
    <definedName name="______hu2" localSheetId="1" hidden="1">{"'Sheet1'!$L$16"}</definedName>
    <definedName name="______hu2" hidden="1">{"'Sheet1'!$L$16"}</definedName>
    <definedName name="______hu5" localSheetId="1" hidden="1">{"'Sheet1'!$L$16"}</definedName>
    <definedName name="______hu5" hidden="1">{"'Sheet1'!$L$16"}</definedName>
    <definedName name="______hu6" localSheetId="1" hidden="1">{"'Sheet1'!$L$16"}</definedName>
    <definedName name="______hu6" hidden="1">{"'Sheet1'!$L$16"}</definedName>
    <definedName name="______hu7" localSheetId="1" hidden="1">{"'Sheet1'!$L$16"}</definedName>
    <definedName name="______hu7" hidden="1">{"'Sheet1'!$L$16"}</definedName>
    <definedName name="______huy1" hidden="1">{"'Sheet1'!$L$16"}</definedName>
    <definedName name="______HUY2" hidden="1">{"'Sheet1'!$L$16"}</definedName>
    <definedName name="______Lan1" hidden="1">{"'Sheet1'!$L$16"}</definedName>
    <definedName name="______M36" hidden="1">{"'Sheet1'!$L$16"}</definedName>
    <definedName name="______NSO2" localSheetId="1" hidden="1">{"'Sheet1'!$L$16"}</definedName>
    <definedName name="______NSO2" hidden="1">{"'Sheet1'!$L$16"}</definedName>
    <definedName name="______PA3" hidden="1">{"'Sheet1'!$L$16"}</definedName>
    <definedName name="______pa4" hidden="1">{"'Sheet1'!$L$16"}</definedName>
    <definedName name="______T10" localSheetId="1" hidden="1">{"'Sheet1'!$L$16"}</definedName>
    <definedName name="______T10" hidden="1">{"'Sheet1'!$L$16"}</definedName>
    <definedName name="______tt3" hidden="1">{"'Sheet1'!$L$16"}</definedName>
    <definedName name="______Tru21" hidden="1">{"'Sheet1'!$L$16"}</definedName>
    <definedName name="_____a1" localSheetId="1" hidden="1">{"'Sheet1'!$L$16"}</definedName>
    <definedName name="_____a1" hidden="1">{"'Sheet1'!$L$16"}</definedName>
    <definedName name="_____CN1" localSheetId="1" hidden="1">{"'Sheet1'!$L$16"}</definedName>
    <definedName name="_____CN1" hidden="1">{"'Sheet1'!$L$16"}</definedName>
    <definedName name="_____Goi8" localSheetId="1" hidden="1">{"'Sheet1'!$L$16"}</definedName>
    <definedName name="_____Goi8" hidden="1">{"'Sheet1'!$L$16"}</definedName>
    <definedName name="_____h1" localSheetId="1" hidden="1">{"'Sheet1'!$L$16"}</definedName>
    <definedName name="_____h1" hidden="1">{"'Sheet1'!$L$16"}</definedName>
    <definedName name="_____hu1" localSheetId="1" hidden="1">{"'Sheet1'!$L$16"}</definedName>
    <definedName name="_____hu1" hidden="1">{"'Sheet1'!$L$16"}</definedName>
    <definedName name="_____hu2" localSheetId="1" hidden="1">{"'Sheet1'!$L$16"}</definedName>
    <definedName name="_____hu2" hidden="1">{"'Sheet1'!$L$16"}</definedName>
    <definedName name="_____hu5" localSheetId="1" hidden="1">{"'Sheet1'!$L$16"}</definedName>
    <definedName name="_____hu5" hidden="1">{"'Sheet1'!$L$16"}</definedName>
    <definedName name="_____hu6" localSheetId="1" hidden="1">{"'Sheet1'!$L$16"}</definedName>
    <definedName name="_____hu6" hidden="1">{"'Sheet1'!$L$16"}</definedName>
    <definedName name="_____hu7" localSheetId="1" hidden="1">{"'Sheet1'!$L$16"}</definedName>
    <definedName name="_____hu7" hidden="1">{"'Sheet1'!$L$16"}</definedName>
    <definedName name="_____huy1" hidden="1">{"'Sheet1'!$L$16"}</definedName>
    <definedName name="_____HUY2" hidden="1">{"'Sheet1'!$L$16"}</definedName>
    <definedName name="_____Lan1" localSheetId="1" hidden="1">{"'Sheet1'!$L$16"}</definedName>
    <definedName name="_____Lan1" hidden="1">{"'Sheet1'!$L$16"}</definedName>
    <definedName name="_____LAN3" localSheetId="1" hidden="1">{"'Sheet1'!$L$16"}</definedName>
    <definedName name="_____LAN3" hidden="1">{"'Sheet1'!$L$16"}</definedName>
    <definedName name="_____NSO2" localSheetId="1" hidden="1">{"'Sheet1'!$L$16"}</definedName>
    <definedName name="_____NSO2" hidden="1">{"'Sheet1'!$L$16"}</definedName>
    <definedName name="_____PA3" localSheetId="1" hidden="1">{"'Sheet1'!$L$16"}</definedName>
    <definedName name="_____PA3" hidden="1">{"'Sheet1'!$L$16"}</definedName>
    <definedName name="_____T10" localSheetId="1" hidden="1">{"'Sheet1'!$L$16"}</definedName>
    <definedName name="_____T10" hidden="1">{"'Sheet1'!$L$16"}</definedName>
    <definedName name="_____tt3" localSheetId="1" hidden="1">{"'Sheet1'!$L$16"}</definedName>
    <definedName name="_____tt3" hidden="1">{"'Sheet1'!$L$16"}</definedName>
    <definedName name="_____TT31" localSheetId="1" hidden="1">{"'Sheet1'!$L$16"}</definedName>
    <definedName name="_____TT31" hidden="1">{"'Sheet1'!$L$16"}</definedName>
    <definedName name="____a1" localSheetId="1" hidden="1">{"'Sheet1'!$L$16"}</definedName>
    <definedName name="____a1" hidden="1">{"'Sheet1'!$L$16"}</definedName>
    <definedName name="____B1" hidden="1">{"'Sheet1'!$L$16"}</definedName>
    <definedName name="____ban2" hidden="1">{"'Sheet1'!$L$16"}</definedName>
    <definedName name="____cep1" hidden="1">{"'Sheet1'!$L$16"}</definedName>
    <definedName name="____CN1" localSheetId="1" hidden="1">{"'Sheet1'!$L$16"}</definedName>
    <definedName name="____CN1" hidden="1">{"'Sheet1'!$L$16"}</definedName>
    <definedName name="____Coc39" hidden="1">{"'Sheet1'!$L$16"}</definedName>
    <definedName name="____Goi8" localSheetId="1" hidden="1">{"'Sheet1'!$L$16"}</definedName>
    <definedName name="____Goi8" hidden="1">{"'Sheet1'!$L$16"}</definedName>
    <definedName name="____h1" localSheetId="1" hidden="1">{"'Sheet1'!$L$16"}</definedName>
    <definedName name="____h1" hidden="1">{"'Sheet1'!$L$16"}</definedName>
    <definedName name="____h2" hidden="1">{"'Sheet1'!$L$16"}</definedName>
    <definedName name="____hu1" localSheetId="1" hidden="1">{"'Sheet1'!$L$16"}</definedName>
    <definedName name="____hu1" hidden="1">{"'Sheet1'!$L$16"}</definedName>
    <definedName name="____hu2" localSheetId="1" hidden="1">{"'Sheet1'!$L$16"}</definedName>
    <definedName name="____hu2" hidden="1">{"'Sheet1'!$L$16"}</definedName>
    <definedName name="____hu5" localSheetId="1" hidden="1">{"'Sheet1'!$L$16"}</definedName>
    <definedName name="____hu5" hidden="1">{"'Sheet1'!$L$16"}</definedName>
    <definedName name="____hu6" localSheetId="1" hidden="1">{"'Sheet1'!$L$16"}</definedName>
    <definedName name="____hu6" hidden="1">{"'Sheet1'!$L$16"}</definedName>
    <definedName name="____hu7" localSheetId="1" hidden="1">{"'Sheet1'!$L$16"}</definedName>
    <definedName name="____hu7" hidden="1">{"'Sheet1'!$L$16"}</definedName>
    <definedName name="____huy1" hidden="1">{"'Sheet1'!$L$16"}</definedName>
    <definedName name="____HUY2" hidden="1">{"'Sheet1'!$L$16"}</definedName>
    <definedName name="____Lan1" localSheetId="1" hidden="1">{"'Sheet1'!$L$16"}</definedName>
    <definedName name="____Lan1" hidden="1">{"'Sheet1'!$L$16"}</definedName>
    <definedName name="____LAN3" localSheetId="1" hidden="1">{"'Sheet1'!$L$16"}</definedName>
    <definedName name="____LAN3" hidden="1">{"'Sheet1'!$L$16"}</definedName>
    <definedName name="____lk2" hidden="1">{"'Sheet1'!$L$16"}</definedName>
    <definedName name="____M36" hidden="1">{"'Sheet1'!$L$16"}</definedName>
    <definedName name="____NSO2" localSheetId="1" hidden="1">{"'Sheet1'!$L$16"}</definedName>
    <definedName name="____NSO2" hidden="1">{"'Sheet1'!$L$16"}</definedName>
    <definedName name="____PA3" localSheetId="1" hidden="1">{"'Sheet1'!$L$16"}</definedName>
    <definedName name="____PA3" hidden="1">{"'Sheet1'!$L$16"}</definedName>
    <definedName name="____Pl2" hidden="1">{"'Sheet1'!$L$16"}</definedName>
    <definedName name="____T10" localSheetId="1" hidden="1">{"'Sheet1'!$L$16"}</definedName>
    <definedName name="____T10" hidden="1">{"'Sheet1'!$L$16"}</definedName>
    <definedName name="____T3" localSheetId="1" hidden="1">{"'Sheet1'!$L$16"}</definedName>
    <definedName name="____T3" hidden="1">{"'Sheet1'!$L$16"}</definedName>
    <definedName name="____TK211" hidden="1">{"'Sheet1'!$L$16"}</definedName>
    <definedName name="____tt3" localSheetId="1" hidden="1">{"'Sheet1'!$L$16"}</definedName>
    <definedName name="____tt3" hidden="1">{"'Sheet1'!$L$16"}</definedName>
    <definedName name="____TT31" localSheetId="1" hidden="1">{"'Sheet1'!$L$16"}</definedName>
    <definedName name="____TT31" hidden="1">{"'Sheet1'!$L$16"}</definedName>
    <definedName name="____Tru21" hidden="1">{"'Sheet1'!$L$16"}</definedName>
    <definedName name="____vi3" hidden="1">{"'Sheet1'!$L$16"}</definedName>
    <definedName name="____vi7" hidden="1">{"'Sheet1'!$L$16"}</definedName>
    <definedName name="___a1" localSheetId="1" hidden="1">{"'Sheet1'!$L$16"}</definedName>
    <definedName name="___a1" hidden="1">{"'Sheet1'!$L$16"}</definedName>
    <definedName name="___a2" hidden="1">{"'Sheet1'!$L$16"}</definedName>
    <definedName name="___B1" hidden="1">{"'Sheet1'!$L$16"}</definedName>
    <definedName name="___ban2" hidden="1">{"'Sheet1'!$L$16"}</definedName>
    <definedName name="___cep1" hidden="1">{"'Sheet1'!$L$16"}</definedName>
    <definedName name="___CN1" localSheetId="1" hidden="1">{"'Sheet1'!$L$16"}</definedName>
    <definedName name="___CN1" hidden="1">{"'Sheet1'!$L$16"}</definedName>
    <definedName name="___Coc39" hidden="1">{"'Sheet1'!$L$16"}</definedName>
    <definedName name="___CT4" localSheetId="1" hidden="1">{"'Sheet1'!$L$16"}</definedName>
    <definedName name="___CT4" hidden="1">{"'Sheet1'!$L$16"}</definedName>
    <definedName name="___d1500" hidden="1">{"'Sheet1'!$L$16"}</definedName>
    <definedName name="___Goi8" localSheetId="1" hidden="1">{"'Sheet1'!$L$16"}</definedName>
    <definedName name="___Goi8" hidden="1">{"'Sheet1'!$L$16"}</definedName>
    <definedName name="___h1" localSheetId="1" hidden="1">{"'Sheet1'!$L$16"}</definedName>
    <definedName name="___h1" hidden="1">{"'Sheet1'!$L$16"}</definedName>
    <definedName name="___h2" hidden="1">{"'Sheet1'!$L$16"}</definedName>
    <definedName name="___hu1" localSheetId="1" hidden="1">{"'Sheet1'!$L$16"}</definedName>
    <definedName name="___hu1" hidden="1">{"'Sheet1'!$L$16"}</definedName>
    <definedName name="___hu2" localSheetId="1" hidden="1">{"'Sheet1'!$L$16"}</definedName>
    <definedName name="___hu2" hidden="1">{"'Sheet1'!$L$16"}</definedName>
    <definedName name="___hu5" localSheetId="1" hidden="1">{"'Sheet1'!$L$16"}</definedName>
    <definedName name="___hu5" hidden="1">{"'Sheet1'!$L$16"}</definedName>
    <definedName name="___hu6" localSheetId="1" hidden="1">{"'Sheet1'!$L$16"}</definedName>
    <definedName name="___hu6" hidden="1">{"'Sheet1'!$L$16"}</definedName>
    <definedName name="___hu7" localSheetId="1" hidden="1">{"'Sheet1'!$L$16"}</definedName>
    <definedName name="___hu7" hidden="1">{"'Sheet1'!$L$16"}</definedName>
    <definedName name="___huy1" hidden="1">{"'Sheet1'!$L$16"}</definedName>
    <definedName name="___HUY2" hidden="1">{"'Sheet1'!$L$16"}</definedName>
    <definedName name="___k10" localSheetId="1" hidden="1">{"'Sheet1'!$L$16"}</definedName>
    <definedName name="___k10" hidden="1">{"'Sheet1'!$L$16"}</definedName>
    <definedName name="___K146" hidden="1">{"'Sheet1'!$L$16"}</definedName>
    <definedName name="___Lan1" localSheetId="1" hidden="1">{"'Sheet1'!$L$16"}</definedName>
    <definedName name="___Lan1" hidden="1">{"'Sheet1'!$L$16"}</definedName>
    <definedName name="___LAN3" localSheetId="1" hidden="1">{"'Sheet1'!$L$16"}</definedName>
    <definedName name="___LAN3" hidden="1">{"'Sheet1'!$L$16"}</definedName>
    <definedName name="___lk2" hidden="1">{"'Sheet1'!$L$16"}</definedName>
    <definedName name="___M36" hidden="1">{"'Sheet1'!$L$16"}</definedName>
    <definedName name="___moi2" localSheetId="1" hidden="1">{"'Sheet1'!$L$16"}</definedName>
    <definedName name="___moi2" hidden="1">{"'Sheet1'!$L$16"}</definedName>
    <definedName name="___NK5" hidden="1">{"'Sheet1'!$L$16"}</definedName>
    <definedName name="___NSO2" localSheetId="1" hidden="1">{"'Sheet1'!$L$16"}</definedName>
    <definedName name="___NSO2" hidden="1">{"'Sheet1'!$L$16"}</definedName>
    <definedName name="___PA3" localSheetId="1" hidden="1">{"'Sheet1'!$L$16"}</definedName>
    <definedName name="___PA3" hidden="1">{"'Sheet1'!$L$16"}</definedName>
    <definedName name="___pa4" hidden="1">{"'Sheet1'!$L$16"}</definedName>
    <definedName name="___Pl2" hidden="1">{"'Sheet1'!$L$16"}</definedName>
    <definedName name="___T10" localSheetId="1" hidden="1">{"'Sheet1'!$L$16"}</definedName>
    <definedName name="___T10" hidden="1">{"'Sheet1'!$L$16"}</definedName>
    <definedName name="___T3" localSheetId="1" hidden="1">{"'Sheet1'!$L$16"}</definedName>
    <definedName name="___T3" hidden="1">{"'Sheet1'!$L$16"}</definedName>
    <definedName name="___TK211" hidden="1">{"'Sheet1'!$L$16"}</definedName>
    <definedName name="___tt3" localSheetId="1" hidden="1">{"'Sheet1'!$L$16"}</definedName>
    <definedName name="___tt3" hidden="1">{"'Sheet1'!$L$16"}</definedName>
    <definedName name="___TT31" localSheetId="1" hidden="1">{"'Sheet1'!$L$16"}</definedName>
    <definedName name="___TT31" hidden="1">{"'Sheet1'!$L$16"}</definedName>
    <definedName name="___Tru21" hidden="1">{"'Sheet1'!$L$16"}</definedName>
    <definedName name="___vi3" hidden="1">{"'Sheet1'!$L$16"}</definedName>
    <definedName name="___vi7" hidden="1">{"'Sheet1'!$L$16"}</definedName>
    <definedName name="___VLP2" hidden="1">{"'Sheet1'!$L$16"}</definedName>
    <definedName name="__a1" localSheetId="1" hidden="1">{"'Sheet1'!$L$16"}</definedName>
    <definedName name="__a1" hidden="1">{"'Sheet1'!$L$16"}</definedName>
    <definedName name="__B1" hidden="1">{"'Sheet1'!$L$16"}</definedName>
    <definedName name="__ban2" hidden="1">{"'Sheet1'!$L$16"}</definedName>
    <definedName name="__cep1" hidden="1">{"'Sheet1'!$L$16"}</definedName>
    <definedName name="__CN1" localSheetId="1" hidden="1">{"'Sheet1'!$L$16"}</definedName>
    <definedName name="__CN1" hidden="1">{"'Sheet1'!$L$16"}</definedName>
    <definedName name="__Coc39" hidden="1">{"'Sheet1'!$L$16"}</definedName>
    <definedName name="__CT4" localSheetId="1" hidden="1">{"'Sheet1'!$L$16"}</definedName>
    <definedName name="__CT4" hidden="1">{"'Sheet1'!$L$16"}</definedName>
    <definedName name="__d1500" hidden="1">{"'Sheet1'!$L$16"}</definedName>
    <definedName name="__Goi8" localSheetId="1" hidden="1">{"'Sheet1'!$L$16"}</definedName>
    <definedName name="__Goi8" hidden="1">{"'Sheet1'!$L$16"}</definedName>
    <definedName name="__h1" localSheetId="1" hidden="1">{"'Sheet1'!$L$16"}</definedName>
    <definedName name="__h1" hidden="1">{"'Sheet1'!$L$16"}</definedName>
    <definedName name="__h2" hidden="1">{"'Sheet1'!$L$16"}</definedName>
    <definedName name="__hu1" localSheetId="1" hidden="1">{"'Sheet1'!$L$16"}</definedName>
    <definedName name="__hu1" hidden="1">{"'Sheet1'!$L$16"}</definedName>
    <definedName name="__hu2" localSheetId="1" hidden="1">{"'Sheet1'!$L$16"}</definedName>
    <definedName name="__hu2" hidden="1">{"'Sheet1'!$L$16"}</definedName>
    <definedName name="__hu5" localSheetId="1" hidden="1">{"'Sheet1'!$L$16"}</definedName>
    <definedName name="__hu5" hidden="1">{"'Sheet1'!$L$16"}</definedName>
    <definedName name="__hu6" localSheetId="1" hidden="1">{"'Sheet1'!$L$16"}</definedName>
    <definedName name="__hu6" hidden="1">{"'Sheet1'!$L$16"}</definedName>
    <definedName name="__hu7" localSheetId="1" hidden="1">{"'Sheet1'!$L$16"}</definedName>
    <definedName name="__hu7" hidden="1">{"'Sheet1'!$L$16"}</definedName>
    <definedName name="__huy1" hidden="1">{"'Sheet1'!$L$16"}</definedName>
    <definedName name="__HUY2" hidden="1">{"'Sheet1'!$L$16"}</definedName>
    <definedName name="__IntlFixup" hidden="1">TRUE</definedName>
    <definedName name="__k10" localSheetId="1" hidden="1">{"'Sheet1'!$L$16"}</definedName>
    <definedName name="__k10" hidden="1">{"'Sheet1'!$L$16"}</definedName>
    <definedName name="__K146" hidden="1">{"'Sheet1'!$L$16"}</definedName>
    <definedName name="__Lan1" hidden="1">{"'Sheet1'!$L$16"}</definedName>
    <definedName name="__LAN3" localSheetId="1" hidden="1">{"'Sheet1'!$L$16"}</definedName>
    <definedName name="__LAN3" hidden="1">{"'Sheet1'!$L$16"}</definedName>
    <definedName name="__lk2" hidden="1">{"'Sheet1'!$L$16"}</definedName>
    <definedName name="__M36" hidden="1">{"'Sheet1'!$L$16"}</definedName>
    <definedName name="__moi2" localSheetId="1" hidden="1">{"'Sheet1'!$L$16"}</definedName>
    <definedName name="__moi2" hidden="1">{"'Sheet1'!$L$16"}</definedName>
    <definedName name="__NK5" hidden="1">{"'Sheet1'!$L$16"}</definedName>
    <definedName name="__NSO2" localSheetId="1" hidden="1">{"'Sheet1'!$L$16"}</definedName>
    <definedName name="__NSO2" hidden="1">{"'Sheet1'!$L$16"}</definedName>
    <definedName name="__PA3" localSheetId="1" hidden="1">{"'Sheet1'!$L$16"}</definedName>
    <definedName name="__PA3" hidden="1">{"'Sheet1'!$L$16"}</definedName>
    <definedName name="__pa4" hidden="1">{"'Sheet1'!$L$16"}</definedName>
    <definedName name="__Pl2" hidden="1">{"'Sheet1'!$L$16"}</definedName>
    <definedName name="__T10" localSheetId="1" hidden="1">{"'Sheet1'!$L$16"}</definedName>
    <definedName name="__T10" hidden="1">{"'Sheet1'!$L$16"}</definedName>
    <definedName name="__T3" localSheetId="1" hidden="1">{"'Sheet1'!$L$16"}</definedName>
    <definedName name="__T3" hidden="1">{"'Sheet1'!$L$16"}</definedName>
    <definedName name="__TK211" hidden="1">{"'Sheet1'!$L$16"}</definedName>
    <definedName name="__tt3" localSheetId="1" hidden="1">{"'Sheet1'!$L$16"}</definedName>
    <definedName name="__tt3" hidden="1">{"'Sheet1'!$L$16"}</definedName>
    <definedName name="__TT31" localSheetId="1" hidden="1">{"'Sheet1'!$L$16"}</definedName>
    <definedName name="__TT31" hidden="1">{"'Sheet1'!$L$16"}</definedName>
    <definedName name="__Tru21" hidden="1">{"'Sheet1'!$L$16"}</definedName>
    <definedName name="__vi3" hidden="1">{"'Sheet1'!$L$16"}</definedName>
    <definedName name="__vi7" hidden="1">{"'Sheet1'!$L$16"}</definedName>
    <definedName name="__vl2" hidden="1">{"'Sheet1'!$L$16"}</definedName>
    <definedName name="__VLP2" hidden="1">{"'Sheet1'!$L$16"}</definedName>
    <definedName name="_a1" localSheetId="1" hidden="1">{"'Sheet1'!$L$16"}</definedName>
    <definedName name="_a1" hidden="1">{"'Sheet1'!$L$16"}</definedName>
    <definedName name="_a11" hidden="1">{"'Sheet1'!$L$16"}</definedName>
    <definedName name="_a2" hidden="1">{"'Sheet1'!$L$16"}</definedName>
    <definedName name="_ban2" hidden="1">{"'Sheet1'!$L$16"}</definedName>
    <definedName name="_bht6" hidden="1">{"'Sheet1'!$L$16"}</definedName>
    <definedName name="_cep1" hidden="1">{"'Sheet1'!$L$16"}</definedName>
    <definedName name="_CN1" hidden="1">{"'Sheet1'!$L$16"}</definedName>
    <definedName name="_Coc39" hidden="1">{"'Sheet1'!$L$16"}</definedName>
    <definedName name="_CT3" localSheetId="1" hidden="1">{"'Sheet1'!$L$16"}</definedName>
    <definedName name="_CT3" hidden="1">{"'Sheet1'!$L$16"}</definedName>
    <definedName name="_CT4" localSheetId="1" hidden="1">{"'Sheet1'!$L$16"}</definedName>
    <definedName name="_CT4" hidden="1">{"'Sheet1'!$L$16"}</definedName>
    <definedName name="_d1500" hidden="1">{"'Sheet1'!$L$16"}</definedName>
    <definedName name="_D2" localSheetId="1" hidden="1">{"'Sheet1'!$L$16"}</definedName>
    <definedName name="_D2" hidden="1">{"'Sheet1'!$L$16"}</definedName>
    <definedName name="_DUY2" localSheetId="1" hidden="1">{"'Sheet1'!$L$16"}</definedName>
    <definedName name="_DUY2" hidden="1">{"'Sheet1'!$L$16"}</definedName>
    <definedName name="_f5" hidden="1">{"'Sheet1'!$L$16"}</definedName>
    <definedName name="_xlnm._FilterDatabase" localSheetId="3" hidden="1">'LK HA'!$A$6:$AZ$806</definedName>
    <definedName name="_xlnm._FilterDatabase" localSheetId="2" hidden="1">'Phu luc Quy mo'!$A$7:$C$13</definedName>
    <definedName name="_xlnm._FilterDatabase" localSheetId="5" hidden="1">TBA!$A$6:$R$193</definedName>
    <definedName name="_xlnm._FilterDatabase" localSheetId="4" hidden="1">'TH HA'!$A$5:$AO$137</definedName>
    <definedName name="_Goi8" localSheetId="1" hidden="1">{"'Sheet1'!$L$16"}</definedName>
    <definedName name="_Goi8" hidden="1">{"'Sheet1'!$L$16"}</definedName>
    <definedName name="_h1" localSheetId="1" hidden="1">{"'Sheet1'!$L$16"}</definedName>
    <definedName name="_h1" hidden="1">{"'Sheet1'!$L$16"}</definedName>
    <definedName name="_h2" hidden="1">{"'Sheet1'!$L$16"}</definedName>
    <definedName name="_hu1" localSheetId="1" hidden="1">{"'Sheet1'!$L$16"}</definedName>
    <definedName name="_hu1" hidden="1">{"'Sheet1'!$L$16"}</definedName>
    <definedName name="_hu2" localSheetId="1" hidden="1">{"'Sheet1'!$L$16"}</definedName>
    <definedName name="_hu2" hidden="1">{"'Sheet1'!$L$16"}</definedName>
    <definedName name="_hu5" localSheetId="1" hidden="1">{"'Sheet1'!$L$16"}</definedName>
    <definedName name="_hu5" hidden="1">{"'Sheet1'!$L$16"}</definedName>
    <definedName name="_hu6" localSheetId="1" hidden="1">{"'Sheet1'!$L$16"}</definedName>
    <definedName name="_hu6" hidden="1">{"'Sheet1'!$L$16"}</definedName>
    <definedName name="_hu7" localSheetId="1" hidden="1">{"'Sheet1'!$L$16"}</definedName>
    <definedName name="_hu7" hidden="1">{"'Sheet1'!$L$16"}</definedName>
    <definedName name="_huy1" localSheetId="1" hidden="1">{"'Sheet1'!$L$16"}</definedName>
    <definedName name="_huy1" hidden="1">{"'Sheet1'!$L$16"}</definedName>
    <definedName name="_HUY2" localSheetId="1" hidden="1">{"'Sheet1'!$L$16"}</definedName>
    <definedName name="_HUY2" hidden="1">{"'Sheet1'!$L$16"}</definedName>
    <definedName name="_k10" localSheetId="1" hidden="1">{"'Sheet1'!$L$16"}</definedName>
    <definedName name="_k10" hidden="1">{"'Sheet1'!$L$16"}</definedName>
    <definedName name="_K146" hidden="1">{"'Sheet1'!$L$16"}</definedName>
    <definedName name="_k27" localSheetId="1" hidden="1">{"'Sheet1'!$L$16"}</definedName>
    <definedName name="_k27" hidden="1">{"'Sheet1'!$L$16"}</definedName>
    <definedName name="_km03" localSheetId="1" hidden="1">{"'Sheet1'!$L$16"}</definedName>
    <definedName name="_km03" hidden="1">{"'Sheet1'!$L$16"}</definedName>
    <definedName name="_LAN3" localSheetId="1" hidden="1">{"'Sheet1'!$L$16"}</definedName>
    <definedName name="_LAN3" hidden="1">{"'Sheet1'!$L$16"}</definedName>
    <definedName name="_lk2" hidden="1">{"'Sheet1'!$L$16"}</definedName>
    <definedName name="_m1233" hidden="1">{"'Sheet1'!$L$16"}</definedName>
    <definedName name="_m2" localSheetId="1" hidden="1">{"'Sheet1'!$L$16"}</definedName>
    <definedName name="_m2" hidden="1">{"'Sheet1'!$L$16"}</definedName>
    <definedName name="_M36" hidden="1">{"'Sheet1'!$L$16"}</definedName>
    <definedName name="_mau03" localSheetId="1" hidden="1">{"'Sheet1'!$L$16"}</definedName>
    <definedName name="_mau03" hidden="1">{"'Sheet1'!$L$16"}</definedName>
    <definedName name="_mau1" localSheetId="1" hidden="1">{"'Sheet1'!$L$16"}</definedName>
    <definedName name="_mau1" hidden="1">{"'Sheet1'!$L$16"}</definedName>
    <definedName name="_mau2" localSheetId="1" hidden="1">{"'Sheet1'!$L$16"}</definedName>
    <definedName name="_mau2" hidden="1">{"'Sheet1'!$L$16"}</definedName>
    <definedName name="_moi2" localSheetId="1" hidden="1">{"'Sheet1'!$L$16"}</definedName>
    <definedName name="_moi2" hidden="1">{"'Sheet1'!$L$16"}</definedName>
    <definedName name="_nam1" hidden="1">{"'Sheet1'!$L$16"}</definedName>
    <definedName name="_nam3" hidden="1">{"'Sheet1'!$L$16"}</definedName>
    <definedName name="_NK5" hidden="1">{"'Sheet1'!$L$16"}</definedName>
    <definedName name="_NSO2" localSheetId="1" hidden="1">{"'Sheet1'!$L$16"}</definedName>
    <definedName name="_NSO2" hidden="1">{"'Sheet1'!$L$16"}</definedName>
    <definedName name="_Order1" hidden="1">255</definedName>
    <definedName name="_Order2" hidden="1">255</definedName>
    <definedName name="_PA3" localSheetId="1" hidden="1">{"'Sheet1'!$L$16"}</definedName>
    <definedName name="_PA3" hidden="1">{"'Sheet1'!$L$16"}</definedName>
    <definedName name="_pa4" hidden="1">{"'Sheet1'!$L$16"}</definedName>
    <definedName name="_phu3" hidden="1">{"'Sheet1'!$L$16"}</definedName>
    <definedName name="_QT1" hidden="1">{"'Sheet1'!$L$16"}</definedName>
    <definedName name="_Regression_Int" hidden="1">1</definedName>
    <definedName name="_sd1" localSheetId="1" hidden="1">{"'Sheet1'!$L$16"}</definedName>
    <definedName name="_sd1" hidden="1">{"'Sheet1'!$L$16"}</definedName>
    <definedName name="_sxt5" hidden="1">{"'Sheet1'!$L$16"}</definedName>
    <definedName name="_T10" localSheetId="1" hidden="1">{"'Sheet1'!$L$16"}</definedName>
    <definedName name="_T10" hidden="1">{"'Sheet1'!$L$16"}</definedName>
    <definedName name="_T12" localSheetId="1" hidden="1">{"'Sheet1'!$L$16"}</definedName>
    <definedName name="_T12" hidden="1">{"'Sheet1'!$L$16"}</definedName>
    <definedName name="_T3" localSheetId="1" hidden="1">{"'Sheet1'!$L$16"}</definedName>
    <definedName name="_T3" hidden="1">{"'Sheet1'!$L$16"}</definedName>
    <definedName name="_T6" localSheetId="1" hidden="1">{"'Sheet1'!$L$16"}</definedName>
    <definedName name="_T6" hidden="1">{"'Sheet1'!$L$16"}</definedName>
    <definedName name="_td1" localSheetId="1" hidden="1">{"'Sheet1'!$L$16"}</definedName>
    <definedName name="_td1" hidden="1">{"'Sheet1'!$L$16"}</definedName>
    <definedName name="_TK211" hidden="1">{"'Sheet1'!$L$16"}</definedName>
    <definedName name="_tt3" localSheetId="1" hidden="1">{"'Sheet1'!$L$16"}</definedName>
    <definedName name="_tt3" hidden="1">{"'Sheet1'!$L$16"}</definedName>
    <definedName name="_TT31" localSheetId="1" hidden="1">{"'Sheet1'!$L$16"}</definedName>
    <definedName name="_TT31" hidden="1">{"'Sheet1'!$L$16"}</definedName>
    <definedName name="_TV2" hidden="1">{"'Sheet1'!$L$16"}</definedName>
    <definedName name="_Tru21" hidden="1">{"'Sheet1'!$L$16"}</definedName>
    <definedName name="_v2" localSheetId="1" hidden="1">{"'Sheet1'!$L$16"}</definedName>
    <definedName name="_v2" hidden="1">{"'Sheet1'!$L$16"}</definedName>
    <definedName name="_vi3" hidden="1">{"'Sheet1'!$L$16"}</definedName>
    <definedName name="_vi7" hidden="1">{"'Sheet1'!$L$16"}</definedName>
    <definedName name="_VLP2" hidden="1">{"'Sheet1'!$L$16"}</definedName>
    <definedName name="_vpt5" hidden="1">{"'Sheet1'!$L$16"}</definedName>
    <definedName name="_vpt6" hidden="1">{"'Sheet1'!$L$16"}</definedName>
    <definedName name="_VT3" hidden="1">{"'Sheet1'!$L$16"}</definedName>
    <definedName name="a_1" localSheetId="1" hidden="1">{"'Sheet1'!$L$16"}</definedName>
    <definedName name="a_1" hidden="1">{"'Sheet1'!$L$16"}</definedName>
    <definedName name="aasasas" hidden="1">{"'Sheet1'!$L$16"}</definedName>
    <definedName name="ada" hidden="1">{"'Sheet1'!$L$16"}</definedName>
    <definedName name="ADADADD" localSheetId="1" hidden="1">{"'Sheet1'!$L$16"}</definedName>
    <definedName name="ADADADD" hidden="1">{"'Sheet1'!$L$16"}</definedName>
    <definedName name="ae" hidden="1">{"'Sheet1'!$L$16"}</definedName>
    <definedName name="aegerhfg" hidden="1">{"'Sheet1'!$L$16"}</definedName>
    <definedName name="afasfaf" hidden="1">{"'Sheet1'!$L$16"}</definedName>
    <definedName name="ag" localSheetId="1" hidden="1">{"'Sheet1'!$L$16"}</definedName>
    <definedName name="ag" hidden="1">{"'Sheet1'!$L$16"}</definedName>
    <definedName name="anscount" hidden="1">6</definedName>
    <definedName name="Antoan" localSheetId="1" hidden="1">{"'Sheet1'!$L$16"}</definedName>
    <definedName name="Antoan" hidden="1">{"'Sheet1'!$L$16"}</definedName>
    <definedName name="ANH" localSheetId="1" hidden="1">{"'Sheet1'!$L$16"}</definedName>
    <definedName name="ANH" hidden="1">{"'Sheet1'!$L$16"}</definedName>
    <definedName name="AS2DocOpenMode" hidden="1">"AS2DocumentEdit"</definedName>
    <definedName name="AS2HasNoAutoHeaderFooter" hidden="1">" "</definedName>
    <definedName name="AS2ReportLS" hidden="1">1</definedName>
    <definedName name="AS2SyncStepLS" hidden="1">0</definedName>
    <definedName name="AS2VersionLS" hidden="1">300</definedName>
    <definedName name="asa" hidden="1">{"'Sheet1'!$L$16"}</definedName>
    <definedName name="asf" localSheetId="1" hidden="1">{"'Sheet1'!$L$16"}</definedName>
    <definedName name="asf" hidden="1">{"'Sheet1'!$L$16"}</definedName>
    <definedName name="asss" hidden="1">{"'Sheet1'!$L$16"}</definedName>
    <definedName name="asssss" hidden="1">{"'Sheet1'!$L$16"}</definedName>
    <definedName name="AU" localSheetId="1" hidden="1">{"'Sheet1'!$L$16"}</definedName>
    <definedName name="AU" hidden="1">{"'Sheet1'!$L$16"}</definedName>
    <definedName name="av" localSheetId="1" hidden="1">{"'Sheet1'!$L$16"}</definedName>
    <definedName name="av" hidden="1">{"'Sheet1'!$L$16"}</definedName>
    <definedName name="ằ" localSheetId="1" hidden="1">{"'Sheet1'!$L$16"}</definedName>
    <definedName name="ằ" hidden="1">{"'Sheet1'!$L$16"}</definedName>
    <definedName name="ăg" localSheetId="1" hidden="1">{"'Sheet1'!$L$16"}</definedName>
    <definedName name="ăg" hidden="1">{"'Sheet1'!$L$16"}</definedName>
    <definedName name="âfA" localSheetId="1" hidden="1">{"'Sheet1'!$L$16"}</definedName>
    <definedName name="âfA" hidden="1">{"'Sheet1'!$L$16"}</definedName>
    <definedName name="ẩgg" localSheetId="1" hidden="1">{"'Sheet1'!$L$16"}</definedName>
    <definedName name="ẩgg" hidden="1">{"'Sheet1'!$L$16"}</definedName>
    <definedName name="ầgga" localSheetId="1" hidden="1">{"'Sheet1'!$L$16"}</definedName>
    <definedName name="ầgga" hidden="1">{"'Sheet1'!$L$16"}</definedName>
    <definedName name="bai" hidden="1">{"'Sheet1'!$L$16"}</definedName>
    <definedName name="banql" hidden="1">{"'Sheet1'!$L$16"}</definedName>
    <definedName name="baocaonnnn" localSheetId="1" hidden="1">{"'Sheet1'!$L$16"}</definedName>
    <definedName name="baocaonnnn" hidden="1">{"'Sheet1'!$L$16"}</definedName>
    <definedName name="BC" localSheetId="1" hidden="1">{"'Sheet1'!$L$16"}</definedName>
    <definedName name="BCKQKD" localSheetId="1" hidden="1">{"'Sheet1'!$L$16"}</definedName>
    <definedName name="BCKQKD" hidden="1">{"'Sheet1'!$L$16"}</definedName>
    <definedName name="BCTV" hidden="1">{"'Sheet1'!$L$16"}</definedName>
    <definedName name="BG_Del" hidden="1">15</definedName>
    <definedName name="BG_Ins" hidden="1">4</definedName>
    <definedName name="BG_Mod" hidden="1">6</definedName>
    <definedName name="bghui" localSheetId="1" hidden="1">{"'Sheet1'!$L$16"}</definedName>
    <definedName name="bghui" hidden="1">{"'Sheet1'!$L$16"}</definedName>
    <definedName name="Bgiang" localSheetId="1" hidden="1">{"'Sheet1'!$L$16"}</definedName>
    <definedName name="Bgiang" hidden="1">{"'Sheet1'!$L$16"}</definedName>
    <definedName name="bhfh" hidden="1">{"'Sheet1'!$L$16"}</definedName>
    <definedName name="bn" hidden="1">{"'Sheet1'!$L$16"}</definedName>
    <definedName name="boook" localSheetId="1" hidden="1">{"'Sheet1'!$L$16"}</definedName>
    <definedName name="boook" hidden="1">{"'Sheet1'!$L$16"}</definedName>
    <definedName name="btl" hidden="1">{"'Sheet1'!$L$16"}</definedName>
    <definedName name="BTH" localSheetId="1" hidden="1">{"'Sheet1'!$L$16"}</definedName>
    <definedName name="BTH" hidden="1">{"'Sheet1'!$L$16"}</definedName>
    <definedName name="cauthang" hidden="1">{"'Sheet1'!$L$16"}</definedName>
    <definedName name="CBTH" hidden="1">{"'Sheet1'!$L$16"}</definedName>
    <definedName name="CC" hidden="1">{"'Sheet1'!$L$16"}</definedName>
    <definedName name="ccc" hidden="1">{"'Sheet1'!$L$16"}</definedName>
    <definedName name="cfgg" localSheetId="1" hidden="1">{"'Sheet1'!$L$16"}</definedName>
    <definedName name="cfgg" hidden="1">{"'Sheet1'!$L$16"}</definedName>
    <definedName name="CIQWBGuid" hidden="1">"b1f5f3b8-e296-42cb-94b9-80f2d51cf14d"</definedName>
    <definedName name="Coc_60" hidden="1">{"'Sheet1'!$L$16"}</definedName>
    <definedName name="CoCauN" hidden="1">{"'Sheet1'!$L$16"}</definedName>
    <definedName name="CTCT1" localSheetId="1" hidden="1">{"'Sheet1'!$L$16"}</definedName>
    <definedName name="CTCT1" hidden="1">{"'Sheet1'!$L$16"}</definedName>
    <definedName name="ctieu" hidden="1">{"'Sheet1'!$L$16"}</definedName>
    <definedName name="cung" localSheetId="1" hidden="1">{"'Sheet1'!$L$16"}</definedName>
    <definedName name="cung" hidden="1">{"'Sheet1'!$L$16"}</definedName>
    <definedName name="Chiettinh" hidden="1">{"'Sheet1'!$L$16"}</definedName>
    <definedName name="chilk" localSheetId="1" hidden="1">{"'Sheet1'!$L$16"}</definedName>
    <definedName name="chilk" hidden="1">{"'Sheet1'!$L$16"}</definedName>
    <definedName name="chitietbgiang2" hidden="1">{"'Sheet1'!$L$16"}</definedName>
    <definedName name="chl" hidden="1">{"'Sheet1'!$L$16"}</definedName>
    <definedName name="d¸" hidden="1">{"'Sheet1'!$L$16"}</definedName>
    <definedName name="DAI" localSheetId="1" hidden="1">{0}</definedName>
    <definedName name="DAI" hidden="1">{0}</definedName>
    <definedName name="DAMMONG" hidden="1">{"'Sheet1'!$L$16"}</definedName>
    <definedName name="dan" localSheetId="1" hidden="1">{"'Sheet1'!$L$16"}</definedName>
    <definedName name="dan" hidden="1">{"'Sheet1'!$L$16"}</definedName>
    <definedName name="DANH" hidden="1">{"'Sheet1'!$L$16"}</definedName>
    <definedName name="Dautu" hidden="1">{"'Sheet1'!$L$16"}</definedName>
    <definedName name="dbh" localSheetId="1" hidden="1">{"'Sheet1'!$L$16"}</definedName>
    <definedName name="dbh" hidden="1">{"'Sheet1'!$L$16"}</definedName>
    <definedName name="DBHThe" localSheetId="1" hidden="1">{"'Sheet1'!$L$16"}</definedName>
    <definedName name="DBHThe" hidden="1">{"'Sheet1'!$L$16"}</definedName>
    <definedName name="ddđá" hidden="1">{"'Sheet1'!$L$16"}</definedName>
    <definedName name="ddf" hidden="1">{"'Sheet1'!$L$16"}</definedName>
    <definedName name="ddfgd" hidden="1">{"'Sheet1'!$L$16"}</definedName>
    <definedName name="dđ" hidden="1">{"'Sheet1'!$L$16"}</definedName>
    <definedName name="deedfsd" localSheetId="1" hidden="1">{"'Sheet1'!$L$16"}</definedName>
    <definedName name="deedfsd" hidden="1">{"'Sheet1'!$L$16"}</definedName>
    <definedName name="DenDK" localSheetId="1" hidden="1">{"'Sheet1'!$L$16"}</definedName>
    <definedName name="DenDK" hidden="1">{"'Sheet1'!$L$16"}</definedName>
    <definedName name="dfg" hidden="1">{"'Sheet1'!$L$16"}</definedName>
    <definedName name="dfgasdg" hidden="1">{"'Sheet1'!$L$16"}</definedName>
    <definedName name="dfgd" localSheetId="1" hidden="1">{"'Sheet1'!$L$16"}</definedName>
    <definedName name="dfgd" hidden="1">{"'Sheet1'!$L$16"}</definedName>
    <definedName name="dfh" localSheetId="1" hidden="1">{"'Sheet1'!$L$16"}</definedName>
    <definedName name="dfh" hidden="1">{"'Sheet1'!$L$16"}</definedName>
    <definedName name="dfhp" localSheetId="1" hidden="1">{"'Sheet1'!$L$16"}</definedName>
    <definedName name="dfhp" hidden="1">{"'Sheet1'!$L$16"}</definedName>
    <definedName name="DFSDF" hidden="1">{"'Sheet1'!$L$16"}</definedName>
    <definedName name="dfsfsd" localSheetId="1" hidden="1">{"'Sheet1'!$L$16"}</definedName>
    <definedName name="dfsfsd" hidden="1">{"'Sheet1'!$L$16"}</definedName>
    <definedName name="dfz" localSheetId="1" hidden="1">{"'Sheet1'!$L$16"}</definedName>
    <definedName name="dfz" hidden="1">{"'Sheet1'!$L$16"}</definedName>
    <definedName name="dgctp2" localSheetId="1" hidden="1">{"'Sheet1'!$L$16"}</definedName>
    <definedName name="dgctp2" hidden="1">{"'Sheet1'!$L$16"}</definedName>
    <definedName name="dgf" hidden="1">{"'Sheet1'!$L$16"}</definedName>
    <definedName name="Dot" hidden="1">{"'Sheet1'!$L$16"}</definedName>
    <definedName name="drg" hidden="1">{"'Sheet1'!$L$16"}</definedName>
    <definedName name="DSA" localSheetId="1" hidden="1">{"'Sheet1'!$L$16"}</definedName>
    <definedName name="DSA" hidden="1">{"'Sheet1'!$L$16"}</definedName>
    <definedName name="dtctnd" hidden="1">{"'Sheet1'!$L$16"}</definedName>
    <definedName name="dthft" localSheetId="1" hidden="1">{"'Sheet1'!$L$16"}</definedName>
    <definedName name="dthft" hidden="1">{"'Sheet1'!$L$16"}</definedName>
    <definedName name="Duongnaco" hidden="1">{"'Sheet1'!$L$16"}</definedName>
    <definedName name="duongvt" hidden="1">{"'Sheet1'!$L$16"}</definedName>
    <definedName name="DUY" localSheetId="1" hidden="1">{"'Sheet1'!$L$16"}</definedName>
    <definedName name="DUY" hidden="1">{"'Sheet1'!$L$16"}</definedName>
    <definedName name="đ" hidden="1">{"'Sheet1'!$L$16"}</definedName>
    <definedName name="ĐaunoiDien" hidden="1">{"'Sheet1'!$L$16"}</definedName>
    <definedName name="đhf" localSheetId="1" hidden="1">{"'Sheet1'!$L$16"}</definedName>
    <definedName name="đhf" hidden="1">{"'Sheet1'!$L$16"}</definedName>
    <definedName name="ed" hidden="1">{"'Sheet1'!$L$16"}</definedName>
    <definedName name="erf" hidden="1">{"'Sheet1'!$L$16"}</definedName>
    <definedName name="etqgsg_đhs" localSheetId="1" hidden="1">{"'Sheet1'!$L$16"}</definedName>
    <definedName name="etqgsg_đhs" hidden="1">{"'Sheet1'!$L$16"}</definedName>
    <definedName name="f¸" hidden="1">{"'Sheet1'!$L$16"}</definedName>
    <definedName name="fáaafafaf" localSheetId="1" hidden="1">{"'Sheet1'!$L$16"}</definedName>
    <definedName name="fáaafafaf" hidden="1">{"'Sheet1'!$L$16"}</definedName>
    <definedName name="fasfaga" localSheetId="1" hidden="1">{"'Sheet1'!$L$16"}</definedName>
    <definedName name="fasfaga" hidden="1">{"'Sheet1'!$L$16"}</definedName>
    <definedName name="fasfw" localSheetId="1" hidden="1">{"'Sheet1'!$L$16"}</definedName>
    <definedName name="fasfw" hidden="1">{"'Sheet1'!$L$16"}</definedName>
    <definedName name="fdf" localSheetId="1" hidden="1">{"'Sheet1'!$L$16"}</definedName>
    <definedName name="fdf" hidden="1">{"'Sheet1'!$L$16"}</definedName>
    <definedName name="fds" hidden="1">{"'Sheet1'!$L$16"}</definedName>
    <definedName name="fdsfsdfd" localSheetId="1" hidden="1">{"'Sheet1'!$L$16"}</definedName>
    <definedName name="fdsfsdfd" hidden="1">{"'Sheet1'!$L$16"}</definedName>
    <definedName name="fđhh" localSheetId="1" hidden="1">{"'Sheet1'!$L$16"}</definedName>
    <definedName name="fđhh" hidden="1">{"'Sheet1'!$L$16"}</definedName>
    <definedName name="ff" localSheetId="1" hidden="1">{"'Sheet1'!$L$16"}</definedName>
    <definedName name="ff" hidden="1">{"'Sheet1'!$L$16"}</definedName>
    <definedName name="ffa" localSheetId="1" hidden="1">{"'Sheet1'!$L$16"}</definedName>
    <definedName name="ffa" hidden="1">{"'Sheet1'!$L$16"}</definedName>
    <definedName name="fff" hidden="1">{"'Sheet1'!$L$16"}</definedName>
    <definedName name="fffffffffffffff" localSheetId="1" hidden="1">{"'Sheet1'!$L$16"}</definedName>
    <definedName name="fffffffffffffff" hidden="1">{"'Sheet1'!$L$16"}</definedName>
    <definedName name="fgd" localSheetId="1" hidden="1">{"'Sheet1'!$L$16"}</definedName>
    <definedName name="fgd" hidden="1">{"'Sheet1'!$L$16"}</definedName>
    <definedName name="fgf" localSheetId="1" hidden="1">{"'Sheet1'!$L$16"}</definedName>
    <definedName name="fgf" hidden="1">{"'Sheet1'!$L$16"}</definedName>
    <definedName name="fghghg" hidden="1">{"'Sheet1'!$L$16"}</definedName>
    <definedName name="fgn" localSheetId="1" hidden="1">{"'Sheet1'!$L$16"}</definedName>
    <definedName name="fgn" hidden="1">{"'Sheet1'!$L$16"}</definedName>
    <definedName name="fhh" localSheetId="1" hidden="1">{"'Sheet1'!$L$16"}</definedName>
    <definedName name="fhh" hidden="1">{"'Sheet1'!$L$16"}</definedName>
    <definedName name="fsd" hidden="1">{"'Sheet1'!$L$16"}</definedName>
    <definedName name="fsdf" localSheetId="1" hidden="1">{"'Sheet1'!$L$16"}</definedName>
    <definedName name="fsdf" hidden="1">{"'Sheet1'!$L$16"}</definedName>
    <definedName name="fsdfdsf" localSheetId="1" hidden="1">{"'Sheet1'!$L$16"}</definedName>
    <definedName name="fsdfdsf" hidden="1">{"'Sheet1'!$L$16"}</definedName>
    <definedName name="gdfgdfgdf" localSheetId="1" hidden="1">{"'Sheet1'!$L$16"}</definedName>
    <definedName name="gdfgdfgdf" hidden="1">{"'Sheet1'!$L$16"}</definedName>
    <definedName name="GDS" hidden="1">{"'Sheet1'!$L$16"}</definedName>
    <definedName name="gfdgfd" hidden="1">{"'Sheet1'!$L$16"}</definedName>
    <definedName name="gfh" localSheetId="1" hidden="1">{"'Sheet1'!$L$16"}</definedName>
    <definedName name="gfh" hidden="1">{"'Sheet1'!$L$16"}</definedName>
    <definedName name="gfhf" localSheetId="1" hidden="1">{"'Sheet1'!$L$16"}</definedName>
    <definedName name="gfhf" hidden="1">{"'Sheet1'!$L$16"}</definedName>
    <definedName name="gfhkj" hidden="1">{"'Sheet1'!$L$16"}</definedName>
    <definedName name="ggg" hidden="1">{"'Sheet1'!$L$16"}</definedName>
    <definedName name="gggg" localSheetId="1" hidden="1">{"'Sheet1'!$L$16"}</definedName>
    <definedName name="gggg" hidden="1">{"'Sheet1'!$L$16"}</definedName>
    <definedName name="ghfdhs" hidden="1">{"'Sheet1'!$L$16"}</definedName>
    <definedName name="gjhi" localSheetId="1" hidden="1">{"'Sheet1'!$L$16"}</definedName>
    <definedName name="gjhi" hidden="1">{"'Sheet1'!$L$16"}</definedName>
    <definedName name="gjrđjsjs" localSheetId="1" hidden="1">{"'Sheet1'!$L$16"}</definedName>
    <definedName name="gjrđjsjs" hidden="1">{"'Sheet1'!$L$16"}</definedName>
    <definedName name="gra" hidden="1">{"'Sheet1'!$L$16"}</definedName>
    <definedName name="gteyhưez" localSheetId="1" hidden="1">{"'Sheet1'!$L$16"}</definedName>
    <definedName name="gteyhưez" hidden="1">{"'Sheet1'!$L$16"}</definedName>
    <definedName name="GƯD" hidden="1">{"'Sheet1'!$L$16"}</definedName>
    <definedName name="h" localSheetId="1" hidden="1">{"'Sheet1'!$L$16"}</definedName>
    <definedName name="h" hidden="1">{"'Sheet1'!$L$16"}</definedName>
    <definedName name="ha" hidden="1">{"'Sheet1'!$L$16"}</definedName>
    <definedName name="Hai" hidden="1">{"'Sheet1'!$L$16"}</definedName>
    <definedName name="haiacc" localSheetId="1" hidden="1">{"'Sheet1'!$L$16"}</definedName>
    <definedName name="haiacc" hidden="1">{"'Sheet1'!$L$16"}</definedName>
    <definedName name="hanh" hidden="1">{"'Sheet1'!$L$16"}</definedName>
    <definedName name="HCNA" hidden="1">{"'Sheet1'!$L$16"}</definedName>
    <definedName name="HCSL" localSheetId="1" hidden="1">{"'Sheet1'!$L$16"}</definedName>
    <definedName name="HCSL" hidden="1">{"'Sheet1'!$L$16"}</definedName>
    <definedName name="hdfhf" localSheetId="1" hidden="1">{"'Sheet1'!$L$16"}</definedName>
    <definedName name="hdfhf" hidden="1">{"'Sheet1'!$L$16"}</definedName>
    <definedName name="hdyt" localSheetId="1" hidden="1">{"'Sheet1'!$L$16"}</definedName>
    <definedName name="hdyt" hidden="1">{"'Sheet1'!$L$16"}</definedName>
    <definedName name="hee_opjg" localSheetId="1" hidden="1">{"'Sheet1'!$L$16"}</definedName>
    <definedName name="hee_opjg" hidden="1">{"'Sheet1'!$L$16"}</definedName>
    <definedName name="hẻy" localSheetId="1" hidden="1">{"'Sheet1'!$L$16"}</definedName>
    <definedName name="hẻy" hidden="1">{"'Sheet1'!$L$16"}</definedName>
    <definedName name="hfhjj" localSheetId="1" hidden="1">{"'Sheet1'!$L$16"}</definedName>
    <definedName name="hfhjj" hidden="1">{"'Sheet1'!$L$16"}</definedName>
    <definedName name="hgjdhgd" hidden="1">{"'Sheet1'!$L$16"}</definedName>
    <definedName name="hgre_zdfhgfd" localSheetId="1" hidden="1">{"'Sheet1'!$L$16"}</definedName>
    <definedName name="hgre_zdfhgfd" hidden="1">{"'Sheet1'!$L$16"}</definedName>
    <definedName name="hgrf" localSheetId="1" hidden="1">{"'Sheet1'!$L$16"}</definedName>
    <definedName name="hgrf" hidden="1">{"'Sheet1'!$L$16"}</definedName>
    <definedName name="hhh" localSheetId="1" hidden="1">{"'Sheet1'!$L$16"}</definedName>
    <definedName name="hhh" hidden="1">{"'Sheet1'!$L$16"}</definedName>
    <definedName name="HIEU" hidden="1">{"'Sheet1'!$L$16"}</definedName>
    <definedName name="hjjkl" hidden="1">{"'Sheet1'!$L$16"}</definedName>
    <definedName name="hoa" localSheetId="1" hidden="1">{"'Sheet1'!$L$16"}</definedName>
    <definedName name="hoa" hidden="1">{"'Sheet1'!$L$16"}</definedName>
    <definedName name="hong" hidden="1">{"'Sheet1'!$L$16"}</definedName>
    <definedName name="htlm" localSheetId="1" hidden="1">{"'Sheet1'!$L$16"}</definedName>
    <definedName name="htlm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Control1" localSheetId="1" hidden="1">{"'Sheet1'!$L$16"}</definedName>
    <definedName name="HTML_Control1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Title" hidden="1">"00Q3961-SUM"</definedName>
    <definedName name="HTMT" hidden="1">{"'Sheet1'!$L$16"}</definedName>
    <definedName name="htrey" hidden="1">{"'Sheet1'!$L$16"}</definedName>
    <definedName name="htrhrt" localSheetId="1" hidden="1">{"'Sheet1'!$L$16"}</definedName>
    <definedName name="htrhrt" hidden="1">{"'Sheet1'!$L$16"}</definedName>
    <definedName name="hu" localSheetId="1" hidden="1">{"'Sheet1'!$L$16"}</definedName>
    <definedName name="hu" hidden="1">{"'Sheet1'!$L$16"}</definedName>
    <definedName name="hui" localSheetId="1" hidden="1">{"'Sheet1'!$L$16"}</definedName>
    <definedName name="hui" hidden="1">{"'Sheet1'!$L$16"}</definedName>
    <definedName name="HUU" hidden="1">{"'Sheet1'!$L$16"}</definedName>
    <definedName name="huy" localSheetId="1" hidden="1">{"'Sheet1'!$L$16"}</definedName>
    <definedName name="huy" hidden="1">{"'Sheet1'!$L$16"}</definedName>
    <definedName name="HUYE" localSheetId="1" hidden="1">{"'Sheet1'!$L$16"}</definedName>
    <definedName name="HUYE" hidden="1">{"'Sheet1'!$L$16"}</definedName>
    <definedName name="huyhuy" localSheetId="1" hidden="1">{"'Sheet1'!$L$16"}</definedName>
    <definedName name="huyhuy" hidden="1">{"'Sheet1'!$L$16"}</definedName>
    <definedName name="hyîa" hidden="1">{"'Sheet1'!$L$16"}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"03/23/2020 05:28:32"</definedName>
    <definedName name="IQ_QTD" hidden="1">750000</definedName>
    <definedName name="IQ_TODAY" hidden="1">0</definedName>
    <definedName name="IQ_YTDMONTH" hidden="1">130000</definedName>
    <definedName name="ịth" localSheetId="1" hidden="1">{"'Sheet1'!$L$16"}</definedName>
    <definedName name="ịth" hidden="1">{"'Sheet1'!$L$16"}</definedName>
    <definedName name="JBIC2_02" localSheetId="1" hidden="1">{"'Sheet1'!$L$16"}</definedName>
    <definedName name="JBIC2_02" hidden="1">{"'Sheet1'!$L$16"}</definedName>
    <definedName name="jk" localSheetId="1" hidden="1">{"'Sheet1'!$L$16"}</definedName>
    <definedName name="jk" hidden="1">{"'Sheet1'!$L$16"}</definedName>
    <definedName name="JY" localSheetId="1" hidden="1">{"'Sheet1'!$L$16"}</definedName>
    <definedName name="JY" hidden="1">{"'Sheet1'!$L$16"}</definedName>
    <definedName name="jýỵy" localSheetId="1" hidden="1">{"'Sheet1'!$L$16"}</definedName>
    <definedName name="jýỵy" hidden="1">{"'Sheet1'!$L$16"}</definedName>
    <definedName name="kb" hidden="1">{"'Sheet1'!$L$16"}</definedName>
    <definedName name="kb_1" hidden="1">{"'Sheet1'!$L$16"}</definedName>
    <definedName name="KCThep" localSheetId="1" hidden="1">{"'Sheet1'!$L$16"}</definedName>
    <definedName name="KCThep" hidden="1">{"'Sheet1'!$L$16"}</definedName>
    <definedName name="kdkk" localSheetId="1" hidden="1">{"'Sheet1'!$L$16"}</definedName>
    <definedName name="kdkk" hidden="1">{"'Sheet1'!$L$16"}</definedName>
    <definedName name="ket" hidden="1">{"'Sheet1'!$L$16"}</definedName>
    <definedName name="kgh" localSheetId="1" hidden="1">{"'Sheet1'!$L$16"}</definedName>
    <definedName name="kgh" hidden="1">{"'Sheet1'!$L$16"}</definedName>
    <definedName name="kjoooskdakd" localSheetId="1" hidden="1">{"'Sheet1'!$L$16"}</definedName>
    <definedName name="kjoooskdakd" hidden="1">{"'Sheet1'!$L$16"}</definedName>
    <definedName name="KLduonggiaods" hidden="1">{"'Sheet1'!$L$16"}</definedName>
    <definedName name="ksbn" hidden="1">{"'Sheet1'!$L$16"}</definedName>
    <definedName name="KSDA" hidden="1">{"'Sheet1'!$L$16"}</definedName>
    <definedName name="kshn" hidden="1">{"'Sheet1'!$L$16"}</definedName>
    <definedName name="ksls" hidden="1">{"'Sheet1'!$L$16"}</definedName>
    <definedName name="kyuk" localSheetId="1" hidden="1">{"'Sheet1'!$L$16"}</definedName>
    <definedName name="kyuk" hidden="1">{"'Sheet1'!$L$16"}</definedName>
    <definedName name="KHANHKHUNG" localSheetId="1" hidden="1">{"'Sheet1'!$L$16"}</definedName>
    <definedName name="KHANHKHUNG" hidden="1">{"'Sheet1'!$L$16"}</definedName>
    <definedName name="khla09" hidden="1">{"'Sheet1'!$L$16"}</definedName>
    <definedName name="khoas" hidden="1">{"'Sheet1'!$L$16"}</definedName>
    <definedName name="khoi" hidden="1">{"'Sheet1'!$L$16"}</definedName>
    <definedName name="khongtruotgia" localSheetId="1" hidden="1">{"'Sheet1'!$L$16"}</definedName>
    <definedName name="khongtruotgia" hidden="1">{"'Sheet1'!$L$16"}</definedName>
    <definedName name="khvh09" hidden="1">{"'Sheet1'!$L$16"}</definedName>
    <definedName name="KHYt09" hidden="1">{"'Sheet1'!$L$16"}</definedName>
    <definedName name="l" localSheetId="1" hidden="1">{"'Sheet1'!$L$16"}</definedName>
    <definedName name="l" hidden="1">{"'Sheet1'!$L$16"}</definedName>
    <definedName name="l2pa1" hidden="1">{"'Sheet1'!$L$16"}</definedName>
    <definedName name="lai" localSheetId="1" hidden="1">{"'Sheet1'!$L$16"}</definedName>
    <definedName name="langson" hidden="1">{"'Sheet1'!$L$16"}</definedName>
    <definedName name="LCTT" localSheetId="1" hidden="1">{"'Sheet1'!$L$16"}</definedName>
    <definedName name="LCTT" hidden="1">{"'Sheet1'!$L$16"}</definedName>
    <definedName name="lien" localSheetId="1" hidden="1">{"'Sheet1'!$L$16"}</definedName>
    <definedName name="lien" hidden="1">{"'Sheet1'!$L$16"}</definedName>
    <definedName name="limcount" hidden="1">4</definedName>
    <definedName name="lkd" localSheetId="1" hidden="1">{"'Sheet1'!$L$16"}</definedName>
    <definedName name="lkd" hidden="1">{"'Sheet1'!$L$16"}</definedName>
    <definedName name="llll" localSheetId="1" hidden="1">{"'Sheet1'!$L$16"}</definedName>
    <definedName name="llll" hidden="1">{"'Sheet1'!$L$16"}</definedName>
    <definedName name="LTKD" hidden="1">{"'Sheet1'!$L$16"}</definedName>
    <definedName name="luan" hidden="1">{"'Sheet1'!$L$16"}</definedName>
    <definedName name="luc" hidden="1">{"'Sheet1'!$L$16"}</definedName>
    <definedName name="luong2008" hidden="1">{"'Sheet1'!$L$16"}</definedName>
    <definedName name="m" hidden="1">{"'Sheet1'!$L$16"}</definedName>
    <definedName name="mai" hidden="1">{"'Sheet1'!$L$16"}</definedName>
    <definedName name="matbang" hidden="1">{"'Sheet1'!$L$16"}</definedName>
    <definedName name="mau" localSheetId="1" hidden="1">{"'Sheet1'!$L$16"}</definedName>
    <definedName name="mau" hidden="1">{"'Sheet1'!$L$16"}</definedName>
    <definedName name="maumau" localSheetId="1" hidden="1">{"'Sheet1'!$L$16"}</definedName>
    <definedName name="maumau" hidden="1">{"'Sheet1'!$L$16"}</definedName>
    <definedName name="maumaumau" localSheetId="1" hidden="1">{"'Sheet1'!$L$16"}</definedName>
    <definedName name="maumaumau" hidden="1">{"'Sheet1'!$L$16"}</definedName>
    <definedName name="minh" hidden="1">{"'Sheet1'!$L$16"}</definedName>
    <definedName name="mncvhjkhj" localSheetId="1" hidden="1">{"'Sheet1'!$L$16"}</definedName>
    <definedName name="mncvhjkhj" hidden="1">{"'Sheet1'!$L$16"}</definedName>
    <definedName name="mo" hidden="1">{"'Sheet1'!$L$16"}</definedName>
    <definedName name="moi" localSheetId="1" hidden="1">{"'Sheet1'!$L$16"}</definedName>
    <definedName name="moi" hidden="1">{"'Sheet1'!$L$16"}</definedName>
    <definedName name="mot" hidden="1">{"'Sheet1'!$L$16"}</definedName>
    <definedName name="MYHUYEN" localSheetId="1" hidden="1">{"'Sheet1'!$L$16"}</definedName>
    <definedName name="MYHUYEN" hidden="1">{"'Sheet1'!$L$16"}</definedName>
    <definedName name="N.M.Ha" hidden="1">{"'Sheet1'!$L$16"}</definedName>
    <definedName name="NBVNBC" hidden="1">{"'Sheet1'!$L$16"}</definedName>
    <definedName name="Ne" hidden="1">{"'Sheet1'!$L$16"}</definedName>
    <definedName name="ner" hidden="1">{"'Sheet1'!$L$16"}</definedName>
    <definedName name="new" hidden="1">{"'Sheet1'!$L$16"}</definedName>
    <definedName name="nnm" hidden="1">25</definedName>
    <definedName name="nnn" hidden="1">{"'Sheet1'!$L$16"}</definedName>
    <definedName name="nnnn" hidden="1">{"'Sheet1'!$L$16"}</definedName>
    <definedName name="nonho" hidden="1">{"'Sheet1'!$L$16"}</definedName>
    <definedName name="NGHIEU" hidden="1">{"'Sheet1'!$L$16"}</definedName>
    <definedName name="ngu" hidden="1">{"'Sheet1'!$L$16"}</definedName>
    <definedName name="NHANH2_CG4" localSheetId="1" hidden="1">{"'Sheet1'!$L$16"}</definedName>
    <definedName name="NHANH2_CG4" hidden="1">{"'Sheet1'!$L$16"}</definedName>
    <definedName name="nhjyeru" localSheetId="1" hidden="1">{"'Sheet1'!$L$16"}</definedName>
    <definedName name="nhjyeru" hidden="1">{"'Sheet1'!$L$16"}</definedName>
    <definedName name="ö" localSheetId="1" hidden="1">{"'Sheet1'!$L$16"}</definedName>
    <definedName name="ö" hidden="1">{"'Sheet1'!$L$16"}</definedName>
    <definedName name="oabal" hidden="1">{"'Sheet1'!$L$16"}</definedName>
    <definedName name="oabfhs" hidden="1">{0}</definedName>
    <definedName name="OIJYED" hidden="1">{"'Sheet1'!$L$16"}</definedName>
    <definedName name="PA2CAU39M" localSheetId="1" hidden="1">{"'Sheet1'!$L$16"}</definedName>
    <definedName name="PA2CAU39M" hidden="1">{"'Sheet1'!$L$16"}</definedName>
    <definedName name="PAIII_" hidden="1">{"'Sheet1'!$L$16"}</definedName>
    <definedName name="Pcap2010" hidden="1">{"'Sheet1'!$L$16"}</definedName>
    <definedName name="PL3HNHAT" localSheetId="1" hidden="1">{"'Sheet1'!$L$16"}</definedName>
    <definedName name="PL3HNHAT" hidden="1">{"'Sheet1'!$L$16"}</definedName>
    <definedName name="PlucBcaoTD" hidden="1">{"'Sheet1'!$L$16"}</definedName>
    <definedName name="PMS" localSheetId="1" hidden="1">{"'Sheet1'!$L$16"}</definedName>
    <definedName name="PMS" hidden="1">{"'Sheet1'!$L$16"}</definedName>
    <definedName name="ptich3" localSheetId="1" hidden="1">{"'Sheet1'!$L$16"}</definedName>
    <definedName name="ptich3" hidden="1">{"'Sheet1'!$L$16"}</definedName>
    <definedName name="phantich" hidden="1">{"'Sheet1'!$L$16"}</definedName>
    <definedName name="phantich3" localSheetId="1" hidden="1">{"'Sheet1'!$L$16"}</definedName>
    <definedName name="phantich3" hidden="1">{"'Sheet1'!$L$16"}</definedName>
    <definedName name="Phukien2" localSheetId="1" hidden="1">{"'Sheet1'!$L$16"}</definedName>
    <definedName name="Phukien2" hidden="1">{"'Sheet1'!$L$16"}</definedName>
    <definedName name="qa" hidden="1">{"'Sheet1'!$L$16"}</definedName>
    <definedName name="qềqg" localSheetId="1" hidden="1">{"'Sheet1'!$L$16"}</definedName>
    <definedName name="qềqg" hidden="1">{"'Sheet1'!$L$16"}</definedName>
    <definedName name="qqq" hidden="1">{"'Sheet1'!$L$16"}</definedName>
    <definedName name="qqqq" hidden="1">{"'Sheet1'!$L$16"}</definedName>
    <definedName name="qqqqqqqqqqqqqqqqqqqqqq" hidden="1">{"'Sheet1'!$L$16"}</definedName>
    <definedName name="qrqrq" hidden="1">{"'Sheet1'!$L$16"}</definedName>
    <definedName name="qt" hidden="1">{"'Sheet1'!$L$16"}</definedName>
    <definedName name="qtqt3t" hidden="1">{"'Sheet1'!$L$16"}</definedName>
    <definedName name="qvv" hidden="1">{"'Sheet1'!$L$16"}</definedName>
    <definedName name="qwrqrwq" hidden="1">{"'Sheet1'!$L$16"}</definedName>
    <definedName name="quang" localSheetId="1" hidden="1">{"'Sheet1'!$L$16"}</definedName>
    <definedName name="quang" hidden="1">{"'Sheet1'!$L$16"}</definedName>
    <definedName name="quoan" hidden="1">{"'Sheet1'!$L$16"}</definedName>
    <definedName name="Ranhxay" localSheetId="1" hidden="1">{"'Sheet1'!$L$16"}</definedName>
    <definedName name="Ranhxay" hidden="1">{"'Sheet1'!$L$16"}</definedName>
    <definedName name="re" localSheetId="1" hidden="1">{"'Sheet1'!$L$16"}</definedName>
    <definedName name="re" hidden="1">{"'Sheet1'!$L$16"}</definedName>
    <definedName name="rhgrs" localSheetId="1" hidden="1">{"'Sheet1'!$L$16"}</definedName>
    <definedName name="rhgrs" hidden="1">{"'Sheet1'!$L$16"}</definedName>
    <definedName name="s" localSheetId="1" hidden="1">{"'Sheet1'!$L$16"}</definedName>
    <definedName name="s" hidden="1">{"'Sheet1'!$L$16"}</definedName>
    <definedName name="SAD" hidden="1">{"'Sheet1'!$L$16"}</definedName>
    <definedName name="sadf" hidden="1">{"'Sheet1'!$L$16"}</definedName>
    <definedName name="sadw" hidden="1">{"'Sheet1'!$L$16"}</definedName>
    <definedName name="saf" localSheetId="1" hidden="1">{"'Sheet1'!$L$16"}</definedName>
    <definedName name="saf" hidden="1">{"'Sheet1'!$L$16"}</definedName>
    <definedName name="sang" hidden="1">{"'Sheet1'!$L$16"}</definedName>
    <definedName name="SAPBEXrevision" hidden="1">39</definedName>
    <definedName name="SAPBEXsysID" hidden="1">"BWP"</definedName>
    <definedName name="SAPBEXwbID" hidden="1">"3RZ1TJM3IRTRR8L5B1M6WU6J8"</definedName>
    <definedName name="sas" hidden="1">{"'Sheet1'!$L$16"}</definedName>
    <definedName name="SD" localSheetId="1" hidden="1">{"'Sheet1'!$L$16"}</definedName>
    <definedName name="sd" hidden="1">{"'Sheet1'!$L$16"}</definedName>
    <definedName name="sdad" hidden="1">{"'Sheet1'!$L$16"}</definedName>
    <definedName name="sdbv" hidden="1">{"'Sheet1'!$L$16"}</definedName>
    <definedName name="sdd" hidden="1">{"'Sheet1'!$L$16"}</definedName>
    <definedName name="SDDNN02" localSheetId="1" hidden="1">{"'Sheet1'!$L$16"}</definedName>
    <definedName name="SDDNN02" hidden="1">{"'Sheet1'!$L$16"}</definedName>
    <definedName name="sdf" hidden="1">{"'Sheet1'!$L$16"}</definedName>
    <definedName name="sdfasdfa" hidden="1">{"'Sheet1'!$L$16"}</definedName>
    <definedName name="sdfsdfsd" localSheetId="1" hidden="1">{"'Sheet1'!$L$16"}</definedName>
    <definedName name="sdfsdfsd" hidden="1">{"'Sheet1'!$L$16"}</definedName>
    <definedName name="sdgsg" localSheetId="1" hidden="1">{"'Sheet1'!$L$16"}</definedName>
    <definedName name="sdgsg" hidden="1">{"'Sheet1'!$L$16"}</definedName>
    <definedName name="sds" localSheetId="1" hidden="1">{"'Sheet1'!$L$16"}</definedName>
    <definedName name="sds" hidden="1">{"'Sheet1'!$L$16"}</definedName>
    <definedName name="sdvgd" localSheetId="1" hidden="1">{"'Sheet1'!$L$16"}</definedName>
    <definedName name="sdvgd" hidden="1">{"'Sheet1'!$L$16"}</definedName>
    <definedName name="sdz" localSheetId="1" hidden="1">{"'Sheet1'!$L$16"}</definedName>
    <definedName name="sdz" hidden="1">{"'Sheet1'!$L$16"}</definedName>
    <definedName name="sđf" hidden="1">{"'Sheet1'!$L$16"}</definedName>
    <definedName name="sen" hidden="1">{"'Sheet1'!$L$16"}</definedName>
    <definedName name="sencount" localSheetId="1" hidden="1">4</definedName>
    <definedName name="sencount" hidden="1">4</definedName>
    <definedName name="sfbsgbsfgsf" localSheetId="1" hidden="1">{"'Sheet1'!$L$16"}</definedName>
    <definedName name="sfbsgbsfgsf" hidden="1">{"'Sheet1'!$L$16"}</definedName>
    <definedName name="sfg" hidden="1">{"'Sheet1'!$L$16"}</definedName>
    <definedName name="sfsd" hidden="1">{"'Sheet1'!$L$16"}</definedName>
    <definedName name="sgjyti" localSheetId="1" hidden="1">{"'Sheet1'!$L$16"}</definedName>
    <definedName name="sgjyti" hidden="1">{"'Sheet1'!$L$16"}</definedName>
    <definedName name="sgsr" localSheetId="1" hidden="1">{"'Sheet1'!$L$16"}</definedName>
    <definedName name="sgsr" hidden="1">{"'Sheet1'!$L$16"}</definedName>
    <definedName name="shsrhtr" localSheetId="1" hidden="1">{"'Sheet1'!$L$16"}</definedName>
    <definedName name="shsrhtr" hidden="1">{"'Sheet1'!$L$16"}</definedName>
    <definedName name="sinh" localSheetId="1" hidden="1">{"'Sheet1'!$L$16"}</definedName>
    <definedName name="sinh" hidden="1">{"'Sheet1'!$L$16"}</definedName>
    <definedName name="sinh1" localSheetId="1" hidden="1">{"'Sheet1'!$L$16"}</definedName>
    <definedName name="sinh1" hidden="1">{"'Sheet1'!$L$16"}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7</definedName>
    <definedName name="solver_nwt" hidden="1">1</definedName>
    <definedName name="solver_pre" hidden="1">0.000001</definedName>
    <definedName name="solver_rel1" hidden="1">1</definedName>
    <definedName name="solver_rel2" hidden="1">1</definedName>
    <definedName name="solver_rel3" hidden="1">3</definedName>
    <definedName name="solver_rel4" hidden="1">2</definedName>
    <definedName name="solver_rel5" hidden="1">5</definedName>
    <definedName name="solver_rel6" hidden="1">3</definedName>
    <definedName name="solver_rel7" hidden="1">2</definedName>
    <definedName name="solver_rhs5" hidden="1">binary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sanh2" hidden="1">{"'Sheet1'!$L$16"}</definedName>
    <definedName name="ss" hidden="1">{"'Sheet1'!$L$16"}</definedName>
    <definedName name="ssssssss" hidden="1">{"'Sheet1'!$L$16"}</definedName>
    <definedName name="sua" localSheetId="1" hidden="1">{"'Sheet1'!$L$16"}</definedName>
    <definedName name="sua" hidden="1">{"'Sheet1'!$L$16"}</definedName>
    <definedName name="T.3" hidden="1">{"'Sheet1'!$L$16"}</definedName>
    <definedName name="Tan" localSheetId="1" hidden="1">{"'Sheet1'!$L$16"}</definedName>
    <definedName name="Tan" hidden="1">{"'Sheet1'!$L$16"}</definedName>
    <definedName name="tao" hidden="1">{"'Sheet1'!$L$16"}</definedName>
    <definedName name="TatBo" hidden="1">{"'Sheet1'!$L$16"}</definedName>
    <definedName name="tbao" localSheetId="1" hidden="1">{"'Sheet1'!$L$16"}</definedName>
    <definedName name="tbao" hidden="1">{"'Sheet1'!$L$16"}</definedName>
    <definedName name="TextRefCopyRangeCount" localSheetId="1" hidden="1">21</definedName>
    <definedName name="TextRefCopyRangeCount" hidden="1">21</definedName>
    <definedName name="tgưgz" localSheetId="1" hidden="1">{"'Sheet1'!$L$16"}</definedName>
    <definedName name="tgưgz" hidden="1">{"'Sheet1'!$L$16"}</definedName>
    <definedName name="tjhtrjntrsjnsr" localSheetId="1" hidden="1">{"'Sheet1'!$L$16"}</definedName>
    <definedName name="tjhtrjntrsjnsr" hidden="1">{"'Sheet1'!$L$16"}</definedName>
    <definedName name="tlc" localSheetId="1" hidden="1">{"'Sheet1'!$L$16"}</definedName>
    <definedName name="tlc" hidden="1">{"'Sheet1'!$L$16"}</definedName>
    <definedName name="tmbctc" localSheetId="1" hidden="1">{"'Sheet1'!$L$16"}</definedName>
    <definedName name="tmbctc" hidden="1">{"'Sheet1'!$L$16"}</definedName>
    <definedName name="to" hidden="1">{"'Sheet1'!$L$16"}</definedName>
    <definedName name="TPCP" hidden="1">{"'Sheet1'!$L$16"}</definedName>
    <definedName name="ttttt" hidden="1">{"'Sheet1'!$L$16"}</definedName>
    <definedName name="TTTTTTTTT" hidden="1">{"'Sheet1'!$L$16"}</definedName>
    <definedName name="ttttttttttt" hidden="1">{"'Sheet1'!$L$16"}</definedName>
    <definedName name="ttr" hidden="1">{"'Sheet1'!$L$16"}</definedName>
    <definedName name="tuan" localSheetId="1" hidden="1">{"'Sheet1'!$L$16"}</definedName>
    <definedName name="tuan" hidden="1">{"'Sheet1'!$L$16"}</definedName>
    <definedName name="tuan03" localSheetId="1" hidden="1">{"'Sheet1'!$L$16"}</definedName>
    <definedName name="tuan03" hidden="1">{"'Sheet1'!$L$16"}</definedName>
    <definedName name="tuyen" hidden="1">{"'Sheet1'!$L$16"}</definedName>
    <definedName name="tuyennhanh" localSheetId="1" hidden="1">{"'Sheet1'!$L$16"}</definedName>
    <definedName name="tuyennhanh" hidden="1">{"'Sheet1'!$L$16"}</definedName>
    <definedName name="tuynen" hidden="1">{"'Sheet1'!$L$16"}</definedName>
    <definedName name="th" localSheetId="1" hidden="1">{0}</definedName>
    <definedName name="tha" localSheetId="1" hidden="1">{"'Sheet1'!$L$16"}</definedName>
    <definedName name="tha" hidden="1">{"'Sheet1'!$L$16"}</definedName>
    <definedName name="thai" localSheetId="1" hidden="1">{"'Sheet1'!$L$16"}</definedName>
    <definedName name="thai" hidden="1">{"'Sheet1'!$L$16"}</definedName>
    <definedName name="Thang1" hidden="1">{"'Sheet1'!$L$16"}</definedName>
    <definedName name="thang10" hidden="1">{"'Sheet1'!$L$16"}</definedName>
    <definedName name="Thang11.03" hidden="1">{"'Sheet1'!$L$16"}</definedName>
    <definedName name="thang13" hidden="1">{"'Sheet1'!$L$16"}</definedName>
    <definedName name="thanh" localSheetId="1" hidden="1">{"'Sheet1'!$L$16"}</definedName>
    <definedName name="thanh" hidden="1">{"'Sheet1'!$L$16"}</definedName>
    <definedName name="thanhtoankl" hidden="1">{"'Sheet1'!$L$16"}</definedName>
    <definedName name="THDA_copy" hidden="1">{"'Sheet1'!$L$16"}</definedName>
    <definedName name="THKL" hidden="1">{"'Sheet1'!$L$16"}</definedName>
    <definedName name="thkl2" hidden="1">{"'Sheet1'!$L$16"}</definedName>
    <definedName name="thkl3" hidden="1">{"'Sheet1'!$L$16"}</definedName>
    <definedName name="THMinh" localSheetId="1" hidden="1">{"'Sheet1'!$L$16"}</definedName>
    <definedName name="THMinh" hidden="1">{"'Sheet1'!$L$16"}</definedName>
    <definedName name="ththu" hidden="1">{"'Sheet1'!$L$16"}</definedName>
    <definedName name="thuy" hidden="1">{"'Sheet1'!$L$16"}</definedName>
    <definedName name="thvt" hidden="1">{"'Sheet1'!$L$16"}</definedName>
    <definedName name="THXD2" hidden="1">{"'Sheet1'!$L$16"}</definedName>
    <definedName name="trieu" hidden="1">{"'Sheet1'!$L$16"}</definedName>
    <definedName name="trrh" localSheetId="1" hidden="1">{"'Sheet1'!$L$16"}</definedName>
    <definedName name="trrh" hidden="1">{"'Sheet1'!$L$16"}</definedName>
    <definedName name="trteter" hidden="1">{"'Sheet1'!$L$16"}</definedName>
    <definedName name="uassw_sh" localSheetId="1" hidden="1">{"'Sheet1'!$L$16"}</definedName>
    <definedName name="uassw_sh" hidden="1">{"'Sheet1'!$L$16"}</definedName>
    <definedName name="ủnt" localSheetId="1" hidden="1">{"'Sheet1'!$L$16"}</definedName>
    <definedName name="ủnt" hidden="1">{"'Sheet1'!$L$16"}</definedName>
    <definedName name="ủytỉt" localSheetId="1" hidden="1">{"'Sheet1'!$L$16"}</definedName>
    <definedName name="ủytỉt" hidden="1">{"'Sheet1'!$L$16"}</definedName>
    <definedName name="uytjhtdjtj" localSheetId="1" hidden="1">{"'Sheet1'!$L$16"}</definedName>
    <definedName name="uytjhtdjtj" hidden="1">{"'Sheet1'!$L$16"}</definedName>
    <definedName name="ư" hidden="1">{"'Sheet1'!$L$16"}</definedName>
    <definedName name="ưéadrghfjknm" hidden="1">{"'Sheet1'!$L$16"}</definedName>
    <definedName name="ƯERT" hidden="1">{"'Sheet1'!$L$16"}</definedName>
    <definedName name="v" localSheetId="1" hidden="1">{"'Sheet1'!$L$16"}</definedName>
    <definedName name="V.clvl3" hidden="1">{"'Sheet1'!$L$16"}</definedName>
    <definedName name="VATM" localSheetId="1" hidden="1">{"'Sheet1'!$L$16"}</definedName>
    <definedName name="VATM" hidden="1">{"'Sheet1'!$L$16"}</definedName>
    <definedName name="vay" hidden="1">{"'Sheet1'!$L$16"}</definedName>
    <definedName name="vcoto" hidden="1">{"'Sheet1'!$L$16"}</definedName>
    <definedName name="vdt2007c1" localSheetId="1" hidden="1">{"'Sheet1'!$L$16"}</definedName>
    <definedName name="vdt2007c1" hidden="1">{"'Sheet1'!$L$16"}</definedName>
    <definedName name="VH" hidden="1">{"'Sheet1'!$L$16"}</definedName>
    <definedName name="Viet" localSheetId="1" hidden="1">{"'Sheet1'!$L$16"}</definedName>
    <definedName name="Viet" hidden="1">{"'Sheet1'!$L$16"}</definedName>
    <definedName name="vinh" localSheetId="1" hidden="1">{"'Sheet1'!$L$16"}</definedName>
    <definedName name="vinh" hidden="1">{"'Sheet1'!$L$16"}</definedName>
    <definedName name="vlct" localSheetId="1" hidden="1">{"'Sheet1'!$L$16"}</definedName>
    <definedName name="vlct" hidden="1">{"'Sheet1'!$L$16"}</definedName>
    <definedName name="walkway" hidden="1">{"'Sheet1'!$L$16"}</definedName>
    <definedName name="wefwgfwegf" localSheetId="1" hidden="1">{"'Sheet1'!$L$16"}</definedName>
    <definedName name="wefwgfwegf" hidden="1">{"'Sheet1'!$L$16"}</definedName>
    <definedName name="wgyw" localSheetId="1" hidden="1">{"'Sheet1'!$L$16"}</definedName>
    <definedName name="wgyw" hidden="1">{"'Sheet1'!$L$16"}</definedName>
    <definedName name="wwhwhwrh" localSheetId="1" hidden="1">{"'Sheet1'!$L$16"}</definedName>
    <definedName name="wwhwhwrh" hidden="1">{"'Sheet1'!$L$16"}</definedName>
    <definedName name="xfh" localSheetId="1" hidden="1">{"'Sheet1'!$L$16"}</definedName>
    <definedName name="xfh" hidden="1">{"'Sheet1'!$L$16"}</definedName>
    <definedName name="xls" localSheetId="1" hidden="1">{"'Sheet1'!$L$16"}</definedName>
    <definedName name="xls" hidden="1">{"'Sheet1'!$L$16"}</definedName>
    <definedName name="xlttbninh" hidden="1">{"'Sheet1'!$L$16"}</definedName>
    <definedName name="XN908nam2003" localSheetId="1" hidden="1">{"'Sheet1'!$L$16"}</definedName>
    <definedName name="XN908nam2003" hidden="1">{"'Sheet1'!$L$16"}</definedName>
    <definedName name="XRefColumnsCount" hidden="1">3</definedName>
    <definedName name="XRefCopyRangeCount" hidden="1">4</definedName>
    <definedName name="XRefPasteRangeCount" hidden="1">13</definedName>
    <definedName name="xvxcvxc" hidden="1">{"'Sheet1'!$L$16"}</definedName>
    <definedName name="ỵ" localSheetId="1" hidden="1">{"'Sheet1'!$L$16"}</definedName>
    <definedName name="ỵ" hidden="1">{"'Sheet1'!$L$16"}</definedName>
    <definedName name="ỳdhgg" localSheetId="1" hidden="1">{"'Sheet1'!$L$16"}</definedName>
    <definedName name="ỳdhgg" hidden="1">{"'Sheet1'!$L$16"}</definedName>
    <definedName name="ýhgdfy" localSheetId="1" hidden="1">{"'Sheet1'!$L$16"}</definedName>
    <definedName name="ýhgdfy" hidden="1">{"'Sheet1'!$L$16"}</definedName>
    <definedName name="ỵu" localSheetId="1" hidden="1">{"'Sheet1'!$L$16"}</definedName>
    <definedName name="ỵu" hidden="1">{"'Sheet1'!$L$16"}</definedName>
    <definedName name="yyjy_ukyu" localSheetId="1" hidden="1">{"'Sheet1'!$L$16"}</definedName>
    <definedName name="yyjy_ukyu" hidden="1">{"'Sheet1'!$L$16"}</definedName>
    <definedName name="ZAC" localSheetId="1" hidden="1">{0}</definedName>
    <definedName name="ZAC" hidden="1">{0}</definedName>
    <definedName name="ZXzX" localSheetId="1" hidden="1">{"'Sheet1'!$L$16"}</definedName>
    <definedName name="ZXzX" hidden="1">{"'Sheet1'!$L$16"}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95" i="9" l="1"/>
  <c r="E798" i="9"/>
  <c r="B17" i="25"/>
  <c r="B16" i="25"/>
  <c r="A20" i="12"/>
  <c r="AA642" i="9" l="1"/>
  <c r="AB642" i="9"/>
  <c r="AC642" i="9"/>
  <c r="AD642" i="9"/>
  <c r="M98" i="12" l="1"/>
  <c r="L98" i="12"/>
  <c r="K98" i="12"/>
  <c r="J98" i="12"/>
  <c r="I98" i="12"/>
  <c r="H98" i="12"/>
  <c r="G98" i="12"/>
  <c r="F98" i="12"/>
  <c r="E98" i="12"/>
  <c r="D98" i="12"/>
  <c r="M803" i="9"/>
  <c r="F77" i="9" l="1"/>
  <c r="G77" i="9"/>
  <c r="H77" i="9"/>
  <c r="I77" i="9"/>
  <c r="J77" i="9"/>
  <c r="K77" i="9"/>
  <c r="L77" i="9"/>
  <c r="M77" i="9"/>
  <c r="O77" i="9"/>
  <c r="Q77" i="9"/>
  <c r="R77" i="9"/>
  <c r="S77" i="9"/>
  <c r="T77" i="9"/>
  <c r="U77" i="9"/>
  <c r="V77" i="9"/>
  <c r="W77" i="9"/>
  <c r="X77" i="9"/>
  <c r="Y77" i="9"/>
  <c r="Z77" i="9"/>
  <c r="AA77" i="9"/>
  <c r="AB77" i="9"/>
  <c r="AC77" i="9"/>
  <c r="AD77" i="9"/>
  <c r="AE77" i="9"/>
  <c r="AF77" i="9"/>
  <c r="AH77" i="9"/>
  <c r="AI77" i="9"/>
  <c r="AJ77" i="9"/>
  <c r="AK77" i="9"/>
  <c r="AL77" i="9"/>
  <c r="AM77" i="9"/>
  <c r="AN77" i="9"/>
  <c r="AO77" i="9"/>
  <c r="AP77" i="9"/>
  <c r="AQ77" i="9"/>
  <c r="AR77" i="9"/>
  <c r="AS77" i="9"/>
  <c r="AT77" i="9"/>
  <c r="AU77" i="9"/>
  <c r="AV77" i="9"/>
  <c r="AW77" i="9"/>
  <c r="AX77" i="9"/>
  <c r="AY77" i="9"/>
  <c r="AZ77" i="9"/>
  <c r="E77" i="9"/>
  <c r="N188" i="12" l="1"/>
  <c r="AM5" i="10" l="1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M86" i="12"/>
  <c r="D33" i="25"/>
  <c r="D14" i="25"/>
  <c r="M6" i="25"/>
  <c r="L6" i="25"/>
  <c r="K6" i="25"/>
  <c r="J6" i="25"/>
  <c r="E775" i="9"/>
  <c r="E767" i="9"/>
  <c r="E753" i="9"/>
  <c r="E746" i="9"/>
  <c r="E739" i="9"/>
  <c r="E730" i="9"/>
  <c r="E721" i="9"/>
  <c r="E711" i="9"/>
  <c r="E702" i="9"/>
  <c r="E694" i="9"/>
  <c r="E679" i="9"/>
  <c r="E671" i="9"/>
  <c r="F34" i="25" s="1"/>
  <c r="E667" i="9"/>
  <c r="E656" i="9"/>
  <c r="F648" i="9"/>
  <c r="G648" i="9"/>
  <c r="H648" i="9"/>
  <c r="I648" i="9"/>
  <c r="J648" i="9"/>
  <c r="K648" i="9"/>
  <c r="L648" i="9"/>
  <c r="M648" i="9"/>
  <c r="N648" i="9"/>
  <c r="P648" i="9"/>
  <c r="Q648" i="9"/>
  <c r="R648" i="9"/>
  <c r="S648" i="9"/>
  <c r="T648" i="9"/>
  <c r="U648" i="9"/>
  <c r="V648" i="9"/>
  <c r="W648" i="9"/>
  <c r="X648" i="9"/>
  <c r="Y648" i="9"/>
  <c r="Z648" i="9"/>
  <c r="AA648" i="9"/>
  <c r="AB648" i="9"/>
  <c r="AC648" i="9"/>
  <c r="AD648" i="9"/>
  <c r="AE648" i="9"/>
  <c r="AF648" i="9"/>
  <c r="AG648" i="9"/>
  <c r="AI648" i="9"/>
  <c r="AJ648" i="9"/>
  <c r="AK648" i="9"/>
  <c r="AL648" i="9"/>
  <c r="AM648" i="9"/>
  <c r="AN648" i="9"/>
  <c r="AO648" i="9"/>
  <c r="AP648" i="9"/>
  <c r="AQ648" i="9"/>
  <c r="AR648" i="9"/>
  <c r="AS648" i="9"/>
  <c r="AT648" i="9"/>
  <c r="AU648" i="9"/>
  <c r="AV648" i="9"/>
  <c r="AW648" i="9"/>
  <c r="AX648" i="9"/>
  <c r="AY648" i="9"/>
  <c r="AZ648" i="9"/>
  <c r="E648" i="9"/>
  <c r="E642" i="9"/>
  <c r="E635" i="9"/>
  <c r="E627" i="9"/>
  <c r="E618" i="9"/>
  <c r="E611" i="9"/>
  <c r="E607" i="9"/>
  <c r="E604" i="9"/>
  <c r="E587" i="9"/>
  <c r="E580" i="9"/>
  <c r="E572" i="9"/>
  <c r="E560" i="9"/>
  <c r="E555" i="9"/>
  <c r="E545" i="9"/>
  <c r="F27" i="25" s="1"/>
  <c r="E533" i="9"/>
  <c r="E523" i="9"/>
  <c r="E516" i="9"/>
  <c r="E505" i="9"/>
  <c r="E499" i="9"/>
  <c r="E488" i="9"/>
  <c r="E472" i="9"/>
  <c r="E462" i="9"/>
  <c r="E453" i="9"/>
  <c r="E436" i="9"/>
  <c r="E415" i="9"/>
  <c r="E401" i="9"/>
  <c r="E394" i="9"/>
  <c r="E377" i="9"/>
  <c r="E368" i="9"/>
  <c r="F23" i="25" s="1"/>
  <c r="E352" i="9"/>
  <c r="H23" i="25" s="1"/>
  <c r="E344" i="9"/>
  <c r="E325" i="9"/>
  <c r="E306" i="9"/>
  <c r="F177" i="9"/>
  <c r="G177" i="9"/>
  <c r="H177" i="9"/>
  <c r="I177" i="9"/>
  <c r="J177" i="9"/>
  <c r="K177" i="9"/>
  <c r="L177" i="9"/>
  <c r="M177" i="9"/>
  <c r="N177" i="9"/>
  <c r="O177" i="9"/>
  <c r="Q177" i="9"/>
  <c r="R177" i="9"/>
  <c r="S177" i="9"/>
  <c r="T177" i="9"/>
  <c r="U177" i="9"/>
  <c r="V177" i="9"/>
  <c r="W177" i="9"/>
  <c r="X177" i="9"/>
  <c r="Y177" i="9"/>
  <c r="Z177" i="9"/>
  <c r="AA177" i="9"/>
  <c r="AB177" i="9"/>
  <c r="AC177" i="9"/>
  <c r="AD177" i="9"/>
  <c r="AE177" i="9"/>
  <c r="AF177" i="9"/>
  <c r="AG177" i="9"/>
  <c r="AH177" i="9"/>
  <c r="AI177" i="9"/>
  <c r="AJ177" i="9"/>
  <c r="AK177" i="9"/>
  <c r="AL177" i="9"/>
  <c r="AM177" i="9"/>
  <c r="AN177" i="9"/>
  <c r="AO177" i="9"/>
  <c r="AP177" i="9"/>
  <c r="AQ177" i="9"/>
  <c r="AR177" i="9"/>
  <c r="AS177" i="9"/>
  <c r="AT177" i="9"/>
  <c r="AU177" i="9"/>
  <c r="AV177" i="9"/>
  <c r="AW177" i="9"/>
  <c r="AX177" i="9"/>
  <c r="AY177" i="9"/>
  <c r="AZ177" i="9"/>
  <c r="E177" i="9"/>
  <c r="E172" i="9"/>
  <c r="E166" i="9"/>
  <c r="E162" i="9"/>
  <c r="E158" i="9"/>
  <c r="E152" i="9"/>
  <c r="E139" i="9"/>
  <c r="E119" i="9"/>
  <c r="E98" i="9"/>
  <c r="E94" i="9"/>
  <c r="E71" i="9"/>
  <c r="E66" i="9"/>
  <c r="P160" i="9"/>
  <c r="P157" i="9"/>
  <c r="P156" i="9"/>
  <c r="P155" i="9"/>
  <c r="P154" i="9"/>
  <c r="F98" i="9"/>
  <c r="G98" i="9"/>
  <c r="H98" i="9"/>
  <c r="I98" i="9"/>
  <c r="J98" i="9"/>
  <c r="K98" i="9"/>
  <c r="L98" i="9"/>
  <c r="M98" i="9"/>
  <c r="N98" i="9"/>
  <c r="O98" i="9"/>
  <c r="E803" i="9"/>
  <c r="O75" i="9"/>
  <c r="O74" i="9"/>
  <c r="O73" i="9"/>
  <c r="D86" i="12"/>
  <c r="O782" i="9"/>
  <c r="O780" i="9"/>
  <c r="E784" i="9"/>
  <c r="O791" i="9"/>
  <c r="O790" i="9"/>
  <c r="O789" i="9"/>
  <c r="O788" i="9"/>
  <c r="O787" i="9"/>
  <c r="O786" i="9"/>
  <c r="AZ784" i="9"/>
  <c r="AY784" i="9"/>
  <c r="AX784" i="9"/>
  <c r="AW784" i="9"/>
  <c r="AV784" i="9"/>
  <c r="AU784" i="9"/>
  <c r="AT784" i="9"/>
  <c r="AS784" i="9"/>
  <c r="AR784" i="9"/>
  <c r="AQ784" i="9"/>
  <c r="AP784" i="9"/>
  <c r="AO784" i="9"/>
  <c r="AN784" i="9"/>
  <c r="AM784" i="9"/>
  <c r="AL784" i="9"/>
  <c r="AK784" i="9"/>
  <c r="AJ784" i="9"/>
  <c r="AI784" i="9"/>
  <c r="AH784" i="9"/>
  <c r="AG784" i="9"/>
  <c r="AF784" i="9"/>
  <c r="AE784" i="9"/>
  <c r="AD784" i="9"/>
  <c r="AC784" i="9"/>
  <c r="AB784" i="9"/>
  <c r="AA784" i="9"/>
  <c r="Z784" i="9"/>
  <c r="Y784" i="9"/>
  <c r="X784" i="9"/>
  <c r="W784" i="9"/>
  <c r="V784" i="9"/>
  <c r="U784" i="9"/>
  <c r="T784" i="9"/>
  <c r="S784" i="9"/>
  <c r="R784" i="9"/>
  <c r="Q784" i="9"/>
  <c r="P784" i="9"/>
  <c r="N784" i="9"/>
  <c r="M784" i="9"/>
  <c r="L784" i="9"/>
  <c r="K784" i="9"/>
  <c r="J784" i="9"/>
  <c r="I784" i="9"/>
  <c r="H784" i="9"/>
  <c r="G784" i="9"/>
  <c r="F784" i="9"/>
  <c r="O783" i="9"/>
  <c r="O781" i="9"/>
  <c r="O779" i="9"/>
  <c r="O778" i="9"/>
  <c r="O777" i="9"/>
  <c r="AZ775" i="9"/>
  <c r="AY775" i="9"/>
  <c r="AX775" i="9"/>
  <c r="AW775" i="9"/>
  <c r="AV775" i="9"/>
  <c r="AU775" i="9"/>
  <c r="AT775" i="9"/>
  <c r="AS775" i="9"/>
  <c r="AR775" i="9"/>
  <c r="AQ775" i="9"/>
  <c r="AP775" i="9"/>
  <c r="AO775" i="9"/>
  <c r="AN775" i="9"/>
  <c r="AM775" i="9"/>
  <c r="AL775" i="9"/>
  <c r="AK775" i="9"/>
  <c r="AJ775" i="9"/>
  <c r="AI775" i="9"/>
  <c r="AH775" i="9"/>
  <c r="AG775" i="9"/>
  <c r="AF775" i="9"/>
  <c r="AE775" i="9"/>
  <c r="AD775" i="9"/>
  <c r="AC775" i="9"/>
  <c r="AB775" i="9"/>
  <c r="AA775" i="9"/>
  <c r="Z775" i="9"/>
  <c r="Y775" i="9"/>
  <c r="X775" i="9"/>
  <c r="W775" i="9"/>
  <c r="V775" i="9"/>
  <c r="U775" i="9"/>
  <c r="T775" i="9"/>
  <c r="S775" i="9"/>
  <c r="R775" i="9"/>
  <c r="Q775" i="9"/>
  <c r="P775" i="9"/>
  <c r="N775" i="9"/>
  <c r="M775" i="9"/>
  <c r="L775" i="9"/>
  <c r="K775" i="9"/>
  <c r="J775" i="9"/>
  <c r="I775" i="9"/>
  <c r="H775" i="9"/>
  <c r="G775" i="9"/>
  <c r="F775" i="9"/>
  <c r="O772" i="9"/>
  <c r="O773" i="9"/>
  <c r="O771" i="9"/>
  <c r="O770" i="9"/>
  <c r="O769" i="9"/>
  <c r="AZ767" i="9"/>
  <c r="AY767" i="9"/>
  <c r="AX767" i="9"/>
  <c r="AW767" i="9"/>
  <c r="AV767" i="9"/>
  <c r="AU767" i="9"/>
  <c r="AT767" i="9"/>
  <c r="AS767" i="9"/>
  <c r="AR767" i="9"/>
  <c r="AQ767" i="9"/>
  <c r="AP767" i="9"/>
  <c r="AO767" i="9"/>
  <c r="AN767" i="9"/>
  <c r="AM767" i="9"/>
  <c r="AL767" i="9"/>
  <c r="AK767" i="9"/>
  <c r="AJ767" i="9"/>
  <c r="AI767" i="9"/>
  <c r="AH767" i="9"/>
  <c r="AG767" i="9"/>
  <c r="AF767" i="9"/>
  <c r="AE767" i="9"/>
  <c r="AD767" i="9"/>
  <c r="AC767" i="9"/>
  <c r="AB767" i="9"/>
  <c r="AA767" i="9"/>
  <c r="Z767" i="9"/>
  <c r="Y767" i="9"/>
  <c r="X767" i="9"/>
  <c r="W767" i="9"/>
  <c r="V767" i="9"/>
  <c r="U767" i="9"/>
  <c r="T767" i="9"/>
  <c r="S767" i="9"/>
  <c r="R767" i="9"/>
  <c r="Q767" i="9"/>
  <c r="P767" i="9"/>
  <c r="N767" i="9"/>
  <c r="M767" i="9"/>
  <c r="L767" i="9"/>
  <c r="K767" i="9"/>
  <c r="J767" i="9"/>
  <c r="I767" i="9"/>
  <c r="H767" i="9"/>
  <c r="G767" i="9"/>
  <c r="F767" i="9"/>
  <c r="O763" i="9"/>
  <c r="O764" i="9"/>
  <c r="O761" i="9"/>
  <c r="O760" i="9"/>
  <c r="O757" i="9"/>
  <c r="O758" i="9"/>
  <c r="O759" i="9"/>
  <c r="O762" i="9"/>
  <c r="O765" i="9"/>
  <c r="O756" i="9"/>
  <c r="O755" i="9"/>
  <c r="AZ753" i="9"/>
  <c r="AY753" i="9"/>
  <c r="AX753" i="9"/>
  <c r="AW753" i="9"/>
  <c r="AV753" i="9"/>
  <c r="AU753" i="9"/>
  <c r="AT753" i="9"/>
  <c r="AS753" i="9"/>
  <c r="AR753" i="9"/>
  <c r="AQ753" i="9"/>
  <c r="AP753" i="9"/>
  <c r="AO753" i="9"/>
  <c r="AN753" i="9"/>
  <c r="AM753" i="9"/>
  <c r="AL753" i="9"/>
  <c r="AK753" i="9"/>
  <c r="AJ753" i="9"/>
  <c r="AI753" i="9"/>
  <c r="AH753" i="9"/>
  <c r="AG753" i="9"/>
  <c r="AF753" i="9"/>
  <c r="AE753" i="9"/>
  <c r="AD753" i="9"/>
  <c r="AC753" i="9"/>
  <c r="AB753" i="9"/>
  <c r="AA753" i="9"/>
  <c r="Z753" i="9"/>
  <c r="Y753" i="9"/>
  <c r="X753" i="9"/>
  <c r="W753" i="9"/>
  <c r="V753" i="9"/>
  <c r="U753" i="9"/>
  <c r="T753" i="9"/>
  <c r="S753" i="9"/>
  <c r="R753" i="9"/>
  <c r="Q753" i="9"/>
  <c r="P753" i="9"/>
  <c r="N753" i="9"/>
  <c r="M753" i="9"/>
  <c r="L753" i="9"/>
  <c r="K753" i="9"/>
  <c r="J753" i="9"/>
  <c r="I753" i="9"/>
  <c r="H753" i="9"/>
  <c r="G753" i="9"/>
  <c r="F753" i="9"/>
  <c r="O748" i="9"/>
  <c r="O751" i="9"/>
  <c r="O750" i="9"/>
  <c r="O749" i="9"/>
  <c r="AZ746" i="9"/>
  <c r="AY746" i="9"/>
  <c r="AX746" i="9"/>
  <c r="AW746" i="9"/>
  <c r="AV746" i="9"/>
  <c r="AU746" i="9"/>
  <c r="AT746" i="9"/>
  <c r="AS746" i="9"/>
  <c r="AR746" i="9"/>
  <c r="AQ746" i="9"/>
  <c r="AP746" i="9"/>
  <c r="AO746" i="9"/>
  <c r="AN746" i="9"/>
  <c r="AM746" i="9"/>
  <c r="AL746" i="9"/>
  <c r="AK746" i="9"/>
  <c r="AJ746" i="9"/>
  <c r="AI746" i="9"/>
  <c r="AH746" i="9"/>
  <c r="AG746" i="9"/>
  <c r="AF746" i="9"/>
  <c r="AE746" i="9"/>
  <c r="AD746" i="9"/>
  <c r="AC746" i="9"/>
  <c r="AB746" i="9"/>
  <c r="AA746" i="9"/>
  <c r="Z746" i="9"/>
  <c r="Y746" i="9"/>
  <c r="X746" i="9"/>
  <c r="W746" i="9"/>
  <c r="V746" i="9"/>
  <c r="U746" i="9"/>
  <c r="T746" i="9"/>
  <c r="S746" i="9"/>
  <c r="R746" i="9"/>
  <c r="Q746" i="9"/>
  <c r="P746" i="9"/>
  <c r="N746" i="9"/>
  <c r="M746" i="9"/>
  <c r="L746" i="9"/>
  <c r="K746" i="9"/>
  <c r="J746" i="9"/>
  <c r="I746" i="9"/>
  <c r="H746" i="9"/>
  <c r="G746" i="9"/>
  <c r="F746" i="9"/>
  <c r="O744" i="9"/>
  <c r="O743" i="9"/>
  <c r="O742" i="9"/>
  <c r="AZ739" i="9"/>
  <c r="AY739" i="9"/>
  <c r="AX739" i="9"/>
  <c r="AW739" i="9"/>
  <c r="AV739" i="9"/>
  <c r="AU739" i="9"/>
  <c r="AT739" i="9"/>
  <c r="AS739" i="9"/>
  <c r="AR739" i="9"/>
  <c r="AQ739" i="9"/>
  <c r="AP739" i="9"/>
  <c r="AO739" i="9"/>
  <c r="AN739" i="9"/>
  <c r="AM739" i="9"/>
  <c r="AL739" i="9"/>
  <c r="AK739" i="9"/>
  <c r="AJ739" i="9"/>
  <c r="AI739" i="9"/>
  <c r="AH739" i="9"/>
  <c r="AG739" i="9"/>
  <c r="AF739" i="9"/>
  <c r="AE739" i="9"/>
  <c r="AD739" i="9"/>
  <c r="AC739" i="9"/>
  <c r="AB739" i="9"/>
  <c r="AA739" i="9"/>
  <c r="Z739" i="9"/>
  <c r="Y739" i="9"/>
  <c r="X739" i="9"/>
  <c r="W739" i="9"/>
  <c r="V739" i="9"/>
  <c r="U739" i="9"/>
  <c r="T739" i="9"/>
  <c r="S739" i="9"/>
  <c r="R739" i="9"/>
  <c r="Q739" i="9"/>
  <c r="P739" i="9"/>
  <c r="N739" i="9"/>
  <c r="M739" i="9"/>
  <c r="L739" i="9"/>
  <c r="K739" i="9"/>
  <c r="J739" i="9"/>
  <c r="I739" i="9"/>
  <c r="H739" i="9"/>
  <c r="G739" i="9"/>
  <c r="F739" i="9"/>
  <c r="O733" i="9"/>
  <c r="O737" i="9"/>
  <c r="O736" i="9"/>
  <c r="O735" i="9"/>
  <c r="O734" i="9"/>
  <c r="O732" i="9"/>
  <c r="AZ730" i="9"/>
  <c r="AY730" i="9"/>
  <c r="AX730" i="9"/>
  <c r="AW730" i="9"/>
  <c r="AV730" i="9"/>
  <c r="AU730" i="9"/>
  <c r="AT730" i="9"/>
  <c r="AS730" i="9"/>
  <c r="AR730" i="9"/>
  <c r="AQ730" i="9"/>
  <c r="AP730" i="9"/>
  <c r="AO730" i="9"/>
  <c r="AN730" i="9"/>
  <c r="AM730" i="9"/>
  <c r="AL730" i="9"/>
  <c r="AK730" i="9"/>
  <c r="AJ730" i="9"/>
  <c r="AI730" i="9"/>
  <c r="AH730" i="9"/>
  <c r="AG730" i="9"/>
  <c r="AF730" i="9"/>
  <c r="AE730" i="9"/>
  <c r="AD730" i="9"/>
  <c r="AC730" i="9"/>
  <c r="AB730" i="9"/>
  <c r="AA730" i="9"/>
  <c r="Z730" i="9"/>
  <c r="Y730" i="9"/>
  <c r="X730" i="9"/>
  <c r="W730" i="9"/>
  <c r="V730" i="9"/>
  <c r="U730" i="9"/>
  <c r="T730" i="9"/>
  <c r="S730" i="9"/>
  <c r="R730" i="9"/>
  <c r="Q730" i="9"/>
  <c r="P730" i="9"/>
  <c r="N730" i="9"/>
  <c r="M730" i="9"/>
  <c r="L730" i="9"/>
  <c r="K730" i="9"/>
  <c r="J730" i="9"/>
  <c r="I730" i="9"/>
  <c r="H730" i="9"/>
  <c r="G730" i="9"/>
  <c r="F730" i="9"/>
  <c r="O725" i="9"/>
  <c r="O728" i="9"/>
  <c r="O727" i="9"/>
  <c r="O726" i="9"/>
  <c r="O724" i="9"/>
  <c r="O723" i="9"/>
  <c r="AZ721" i="9"/>
  <c r="AY721" i="9"/>
  <c r="AX721" i="9"/>
  <c r="AW721" i="9"/>
  <c r="AV721" i="9"/>
  <c r="AU721" i="9"/>
  <c r="AT721" i="9"/>
  <c r="AS721" i="9"/>
  <c r="AR721" i="9"/>
  <c r="AQ721" i="9"/>
  <c r="AP721" i="9"/>
  <c r="AO721" i="9"/>
  <c r="AN721" i="9"/>
  <c r="AM721" i="9"/>
  <c r="AL721" i="9"/>
  <c r="AK721" i="9"/>
  <c r="AJ721" i="9"/>
  <c r="AI721" i="9"/>
  <c r="AH721" i="9"/>
  <c r="AG721" i="9"/>
  <c r="AF721" i="9"/>
  <c r="AE721" i="9"/>
  <c r="AD721" i="9"/>
  <c r="AC721" i="9"/>
  <c r="AB721" i="9"/>
  <c r="AA721" i="9"/>
  <c r="Z721" i="9"/>
  <c r="Y721" i="9"/>
  <c r="X721" i="9"/>
  <c r="W721" i="9"/>
  <c r="V721" i="9"/>
  <c r="U721" i="9"/>
  <c r="T721" i="9"/>
  <c r="S721" i="9"/>
  <c r="R721" i="9"/>
  <c r="Q721" i="9"/>
  <c r="P721" i="9"/>
  <c r="N721" i="9"/>
  <c r="M721" i="9"/>
  <c r="L721" i="9"/>
  <c r="K721" i="9"/>
  <c r="J721" i="9"/>
  <c r="I721" i="9"/>
  <c r="H721" i="9"/>
  <c r="G721" i="9"/>
  <c r="F721" i="9"/>
  <c r="F28" i="25" l="1"/>
  <c r="D28" i="25" s="1"/>
  <c r="V766" i="9"/>
  <c r="AU766" i="9"/>
  <c r="AU752" i="9" s="1"/>
  <c r="AU745" i="9" s="1"/>
  <c r="AU738" i="9" s="1"/>
  <c r="AU729" i="9" s="1"/>
  <c r="AU720" i="9" s="1"/>
  <c r="V752" i="9"/>
  <c r="V745" i="9" s="1"/>
  <c r="V738" i="9" s="1"/>
  <c r="V729" i="9" s="1"/>
  <c r="V720" i="9" s="1"/>
  <c r="Y766" i="9"/>
  <c r="Y752" i="9" s="1"/>
  <c r="Y745" i="9" s="1"/>
  <c r="Y738" i="9" s="1"/>
  <c r="Y729" i="9" s="1"/>
  <c r="Y720" i="9" s="1"/>
  <c r="U766" i="9"/>
  <c r="U752" i="9"/>
  <c r="U745" i="9" s="1"/>
  <c r="U738" i="9" s="1"/>
  <c r="U729" i="9" s="1"/>
  <c r="U720" i="9" s="1"/>
  <c r="AM766" i="9"/>
  <c r="AM752" i="9"/>
  <c r="AM745" i="9" s="1"/>
  <c r="AM738" i="9" s="1"/>
  <c r="AM729" i="9" s="1"/>
  <c r="AM720" i="9" s="1"/>
  <c r="R766" i="9"/>
  <c r="R752" i="9" s="1"/>
  <c r="R745" i="9" s="1"/>
  <c r="R738" i="9" s="1"/>
  <c r="R729" i="9" s="1"/>
  <c r="R720" i="9" s="1"/>
  <c r="AF766" i="9"/>
  <c r="AF752" i="9" s="1"/>
  <c r="AF745" i="9" s="1"/>
  <c r="AF738" i="9" s="1"/>
  <c r="AF729" i="9" s="1"/>
  <c r="AF720" i="9" s="1"/>
  <c r="D34" i="25"/>
  <c r="D23" i="25"/>
  <c r="AM774" i="9"/>
  <c r="AJ774" i="9"/>
  <c r="AJ766" i="9" s="1"/>
  <c r="AJ752" i="9" s="1"/>
  <c r="AJ745" i="9" s="1"/>
  <c r="AJ738" i="9" s="1"/>
  <c r="AJ729" i="9" s="1"/>
  <c r="AJ720" i="9" s="1"/>
  <c r="AG774" i="9"/>
  <c r="AG766" i="9" s="1"/>
  <c r="AG752" i="9" s="1"/>
  <c r="AG745" i="9" s="1"/>
  <c r="AG738" i="9" s="1"/>
  <c r="AG729" i="9" s="1"/>
  <c r="AG720" i="9" s="1"/>
  <c r="AU774" i="9"/>
  <c r="AR774" i="9"/>
  <c r="AR766" i="9" s="1"/>
  <c r="AR752" i="9" s="1"/>
  <c r="AR745" i="9" s="1"/>
  <c r="AR738" i="9" s="1"/>
  <c r="AR729" i="9" s="1"/>
  <c r="AR720" i="9" s="1"/>
  <c r="AB774" i="9"/>
  <c r="AB766" i="9" s="1"/>
  <c r="AB752" i="9" s="1"/>
  <c r="AB745" i="9" s="1"/>
  <c r="AB738" i="9" s="1"/>
  <c r="AB729" i="9" s="1"/>
  <c r="AB720" i="9" s="1"/>
  <c r="AZ774" i="9"/>
  <c r="AZ766" i="9" s="1"/>
  <c r="AZ752" i="9" s="1"/>
  <c r="AZ745" i="9" s="1"/>
  <c r="AZ738" i="9" s="1"/>
  <c r="AZ729" i="9" s="1"/>
  <c r="AZ720" i="9" s="1"/>
  <c r="AL774" i="9"/>
  <c r="AL766" i="9" s="1"/>
  <c r="AL752" i="9" s="1"/>
  <c r="AL745" i="9" s="1"/>
  <c r="AL738" i="9" s="1"/>
  <c r="AL729" i="9" s="1"/>
  <c r="AL720" i="9" s="1"/>
  <c r="AH774" i="9"/>
  <c r="AH766" i="9" s="1"/>
  <c r="AH752" i="9" s="1"/>
  <c r="AH745" i="9" s="1"/>
  <c r="AH738" i="9" s="1"/>
  <c r="AH729" i="9" s="1"/>
  <c r="AH720" i="9" s="1"/>
  <c r="R774" i="9"/>
  <c r="AP8" i="10" s="1"/>
  <c r="W774" i="9"/>
  <c r="W766" i="9" s="1"/>
  <c r="W752" i="9" s="1"/>
  <c r="W745" i="9" s="1"/>
  <c r="W738" i="9" s="1"/>
  <c r="W729" i="9" s="1"/>
  <c r="W720" i="9" s="1"/>
  <c r="O784" i="9"/>
  <c r="AF774" i="9"/>
  <c r="AA774" i="9"/>
  <c r="AA766" i="9" s="1"/>
  <c r="AA752" i="9" s="1"/>
  <c r="AA745" i="9" s="1"/>
  <c r="AA738" i="9" s="1"/>
  <c r="AA729" i="9" s="1"/>
  <c r="AA720" i="9" s="1"/>
  <c r="AY774" i="9"/>
  <c r="AY766" i="9" s="1"/>
  <c r="AY752" i="9" s="1"/>
  <c r="AY745" i="9" s="1"/>
  <c r="AY738" i="9" s="1"/>
  <c r="AY729" i="9" s="1"/>
  <c r="AY720" i="9" s="1"/>
  <c r="AD774" i="9"/>
  <c r="AD766" i="9" s="1"/>
  <c r="AD752" i="9" s="1"/>
  <c r="AD745" i="9" s="1"/>
  <c r="AD738" i="9" s="1"/>
  <c r="AD729" i="9" s="1"/>
  <c r="AD720" i="9" s="1"/>
  <c r="O775" i="9"/>
  <c r="X774" i="9"/>
  <c r="X766" i="9" s="1"/>
  <c r="X752" i="9" s="1"/>
  <c r="X745" i="9" s="1"/>
  <c r="X738" i="9" s="1"/>
  <c r="X729" i="9" s="1"/>
  <c r="X720" i="9" s="1"/>
  <c r="Y774" i="9"/>
  <c r="AC774" i="9"/>
  <c r="AC766" i="9" s="1"/>
  <c r="AC752" i="9" s="1"/>
  <c r="AC745" i="9" s="1"/>
  <c r="AC738" i="9" s="1"/>
  <c r="AC729" i="9" s="1"/>
  <c r="AC720" i="9" s="1"/>
  <c r="S774" i="9"/>
  <c r="S766" i="9" s="1"/>
  <c r="S752" i="9" s="1"/>
  <c r="S745" i="9" s="1"/>
  <c r="S738" i="9" s="1"/>
  <c r="S729" i="9" s="1"/>
  <c r="S720" i="9" s="1"/>
  <c r="AE774" i="9"/>
  <c r="AE766" i="9" s="1"/>
  <c r="AE752" i="9" s="1"/>
  <c r="AE745" i="9" s="1"/>
  <c r="AE738" i="9" s="1"/>
  <c r="AE729" i="9" s="1"/>
  <c r="AE720" i="9" s="1"/>
  <c r="U774" i="9"/>
  <c r="Z774" i="9"/>
  <c r="Z766" i="9" s="1"/>
  <c r="Z752" i="9" s="1"/>
  <c r="Z745" i="9" s="1"/>
  <c r="Z738" i="9" s="1"/>
  <c r="Z729" i="9" s="1"/>
  <c r="Z720" i="9" s="1"/>
  <c r="T774" i="9"/>
  <c r="T766" i="9" s="1"/>
  <c r="T752" i="9" s="1"/>
  <c r="T745" i="9" s="1"/>
  <c r="T738" i="9" s="1"/>
  <c r="T729" i="9" s="1"/>
  <c r="T720" i="9" s="1"/>
  <c r="V774" i="9"/>
  <c r="O767" i="9"/>
  <c r="O746" i="9"/>
  <c r="O753" i="9"/>
  <c r="O739" i="9"/>
  <c r="O730" i="9"/>
  <c r="O721" i="9"/>
  <c r="O719" i="9"/>
  <c r="O718" i="9"/>
  <c r="O717" i="9"/>
  <c r="O716" i="9"/>
  <c r="O715" i="9"/>
  <c r="O714" i="9"/>
  <c r="O713" i="9"/>
  <c r="AZ711" i="9"/>
  <c r="AY711" i="9"/>
  <c r="AX711" i="9"/>
  <c r="AW711" i="9"/>
  <c r="AV711" i="9"/>
  <c r="AU711" i="9"/>
  <c r="AT711" i="9"/>
  <c r="AS711" i="9"/>
  <c r="AR711" i="9"/>
  <c r="AQ711" i="9"/>
  <c r="AP711" i="9"/>
  <c r="AO711" i="9"/>
  <c r="AN711" i="9"/>
  <c r="AM711" i="9"/>
  <c r="AL711" i="9"/>
  <c r="AK711" i="9"/>
  <c r="AJ711" i="9"/>
  <c r="AI711" i="9"/>
  <c r="AH711" i="9"/>
  <c r="AG711" i="9"/>
  <c r="AF711" i="9"/>
  <c r="AE711" i="9"/>
  <c r="AD711" i="9"/>
  <c r="AC711" i="9"/>
  <c r="AB711" i="9"/>
  <c r="AA711" i="9"/>
  <c r="Z711" i="9"/>
  <c r="Y711" i="9"/>
  <c r="X711" i="9"/>
  <c r="W711" i="9"/>
  <c r="V711" i="9"/>
  <c r="U711" i="9"/>
  <c r="T711" i="9"/>
  <c r="S711" i="9"/>
  <c r="R711" i="9"/>
  <c r="Q711" i="9"/>
  <c r="P711" i="9"/>
  <c r="N711" i="9"/>
  <c r="M711" i="9"/>
  <c r="L711" i="9"/>
  <c r="K711" i="9"/>
  <c r="J711" i="9"/>
  <c r="I711" i="9"/>
  <c r="H711" i="9"/>
  <c r="G711" i="9"/>
  <c r="F711" i="9"/>
  <c r="O706" i="9"/>
  <c r="O707" i="9"/>
  <c r="O708" i="9"/>
  <c r="O710" i="9"/>
  <c r="O709" i="9"/>
  <c r="O705" i="9"/>
  <c r="O704" i="9"/>
  <c r="AZ702" i="9"/>
  <c r="AY702" i="9"/>
  <c r="AX702" i="9"/>
  <c r="AW702" i="9"/>
  <c r="AV702" i="9"/>
  <c r="AU702" i="9"/>
  <c r="AT702" i="9"/>
  <c r="AS702" i="9"/>
  <c r="AR702" i="9"/>
  <c r="AQ702" i="9"/>
  <c r="AP702" i="9"/>
  <c r="AO702" i="9"/>
  <c r="AN702" i="9"/>
  <c r="AM702" i="9"/>
  <c r="AL702" i="9"/>
  <c r="AK702" i="9"/>
  <c r="AJ702" i="9"/>
  <c r="AI702" i="9"/>
  <c r="AH702" i="9"/>
  <c r="AG702" i="9"/>
  <c r="AF702" i="9"/>
  <c r="AE702" i="9"/>
  <c r="AD702" i="9"/>
  <c r="AC702" i="9"/>
  <c r="AB702" i="9"/>
  <c r="AA702" i="9"/>
  <c r="Z702" i="9"/>
  <c r="Y702" i="9"/>
  <c r="X702" i="9"/>
  <c r="W702" i="9"/>
  <c r="V702" i="9"/>
  <c r="U702" i="9"/>
  <c r="T702" i="9"/>
  <c r="S702" i="9"/>
  <c r="R702" i="9"/>
  <c r="Q702" i="9"/>
  <c r="P702" i="9"/>
  <c r="N702" i="9"/>
  <c r="M702" i="9"/>
  <c r="L702" i="9"/>
  <c r="K702" i="9"/>
  <c r="J702" i="9"/>
  <c r="I702" i="9"/>
  <c r="H702" i="9"/>
  <c r="G702" i="9"/>
  <c r="F702" i="9"/>
  <c r="O700" i="9"/>
  <c r="O699" i="9"/>
  <c r="O698" i="9"/>
  <c r="O697" i="9"/>
  <c r="O696" i="9"/>
  <c r="AZ694" i="9"/>
  <c r="AY694" i="9"/>
  <c r="AX694" i="9"/>
  <c r="AW694" i="9"/>
  <c r="AV694" i="9"/>
  <c r="AU694" i="9"/>
  <c r="AT694" i="9"/>
  <c r="AS694" i="9"/>
  <c r="AR694" i="9"/>
  <c r="AQ694" i="9"/>
  <c r="AP694" i="9"/>
  <c r="AO694" i="9"/>
  <c r="AN694" i="9"/>
  <c r="AM694" i="9"/>
  <c r="AL694" i="9"/>
  <c r="AK694" i="9"/>
  <c r="AJ694" i="9"/>
  <c r="AI694" i="9"/>
  <c r="AH694" i="9"/>
  <c r="AG694" i="9"/>
  <c r="AF694" i="9"/>
  <c r="AE694" i="9"/>
  <c r="AD694" i="9"/>
  <c r="AC694" i="9"/>
  <c r="AB694" i="9"/>
  <c r="AA694" i="9"/>
  <c r="Z694" i="9"/>
  <c r="Y694" i="9"/>
  <c r="X694" i="9"/>
  <c r="W694" i="9"/>
  <c r="V694" i="9"/>
  <c r="U694" i="9"/>
  <c r="T694" i="9"/>
  <c r="S694" i="9"/>
  <c r="R694" i="9"/>
  <c r="Q694" i="9"/>
  <c r="P694" i="9"/>
  <c r="N694" i="9"/>
  <c r="M694" i="9"/>
  <c r="L694" i="9"/>
  <c r="K694" i="9"/>
  <c r="J694" i="9"/>
  <c r="I694" i="9"/>
  <c r="H694" i="9"/>
  <c r="G694" i="9"/>
  <c r="F694" i="9"/>
  <c r="O683" i="9"/>
  <c r="AU683" i="9"/>
  <c r="O684" i="9"/>
  <c r="AU684" i="9"/>
  <c r="O685" i="9"/>
  <c r="AU685" i="9"/>
  <c r="O686" i="9"/>
  <c r="AU686" i="9"/>
  <c r="O687" i="9"/>
  <c r="AU687" i="9"/>
  <c r="O688" i="9"/>
  <c r="AU688" i="9"/>
  <c r="O689" i="9"/>
  <c r="AU689" i="9"/>
  <c r="O690" i="9"/>
  <c r="AU690" i="9"/>
  <c r="O691" i="9"/>
  <c r="AU691" i="9"/>
  <c r="AU692" i="9"/>
  <c r="O692" i="9"/>
  <c r="AU682" i="9"/>
  <c r="O682" i="9"/>
  <c r="AU681" i="9"/>
  <c r="O681" i="9"/>
  <c r="AZ679" i="9"/>
  <c r="AY679" i="9"/>
  <c r="AX679" i="9"/>
  <c r="AW679" i="9"/>
  <c r="AV679" i="9"/>
  <c r="AT679" i="9"/>
  <c r="AS679" i="9"/>
  <c r="AR679" i="9"/>
  <c r="AQ679" i="9"/>
  <c r="AP679" i="9"/>
  <c r="AO679" i="9"/>
  <c r="AN679" i="9"/>
  <c r="AM679" i="9"/>
  <c r="AL679" i="9"/>
  <c r="AK679" i="9"/>
  <c r="AJ679" i="9"/>
  <c r="AI679" i="9"/>
  <c r="AH679" i="9"/>
  <c r="AG679" i="9"/>
  <c r="AF679" i="9"/>
  <c r="AE679" i="9"/>
  <c r="AD679" i="9"/>
  <c r="AC679" i="9"/>
  <c r="AB679" i="9"/>
  <c r="AA679" i="9"/>
  <c r="Z679" i="9"/>
  <c r="Y679" i="9"/>
  <c r="X679" i="9"/>
  <c r="W679" i="9"/>
  <c r="V679" i="9"/>
  <c r="U679" i="9"/>
  <c r="T679" i="9"/>
  <c r="S679" i="9"/>
  <c r="R679" i="9"/>
  <c r="Q679" i="9"/>
  <c r="P679" i="9"/>
  <c r="N679" i="9"/>
  <c r="M679" i="9"/>
  <c r="L679" i="9"/>
  <c r="K679" i="9"/>
  <c r="J679" i="9"/>
  <c r="I679" i="9"/>
  <c r="H679" i="9"/>
  <c r="G679" i="9"/>
  <c r="F679" i="9"/>
  <c r="O677" i="9"/>
  <c r="O675" i="9"/>
  <c r="O676" i="9"/>
  <c r="O674" i="9"/>
  <c r="O673" i="9"/>
  <c r="AZ671" i="9"/>
  <c r="AY671" i="9"/>
  <c r="AX671" i="9"/>
  <c r="AW671" i="9"/>
  <c r="AV671" i="9"/>
  <c r="AU671" i="9"/>
  <c r="AT671" i="9"/>
  <c r="AS671" i="9"/>
  <c r="AR671" i="9"/>
  <c r="AQ671" i="9"/>
  <c r="AP671" i="9"/>
  <c r="AO671" i="9"/>
  <c r="AN671" i="9"/>
  <c r="AM671" i="9"/>
  <c r="AL671" i="9"/>
  <c r="AK671" i="9"/>
  <c r="AJ671" i="9"/>
  <c r="AI671" i="9"/>
  <c r="AH671" i="9"/>
  <c r="AG671" i="9"/>
  <c r="AF671" i="9"/>
  <c r="AE671" i="9"/>
  <c r="AD671" i="9"/>
  <c r="AC671" i="9"/>
  <c r="AB671" i="9"/>
  <c r="AA671" i="9"/>
  <c r="Z671" i="9"/>
  <c r="Y671" i="9"/>
  <c r="X671" i="9"/>
  <c r="W671" i="9"/>
  <c r="V671" i="9"/>
  <c r="U671" i="9"/>
  <c r="T671" i="9"/>
  <c r="S671" i="9"/>
  <c r="R671" i="9"/>
  <c r="Q671" i="9"/>
  <c r="P671" i="9"/>
  <c r="N671" i="9"/>
  <c r="M671" i="9"/>
  <c r="L671" i="9"/>
  <c r="K671" i="9"/>
  <c r="J671" i="9"/>
  <c r="I671" i="9"/>
  <c r="H671" i="9"/>
  <c r="G671" i="9"/>
  <c r="F671" i="9"/>
  <c r="F667" i="9"/>
  <c r="G667" i="9"/>
  <c r="H667" i="9"/>
  <c r="I667" i="9"/>
  <c r="J667" i="9"/>
  <c r="K667" i="9"/>
  <c r="L667" i="9"/>
  <c r="M667" i="9"/>
  <c r="N667" i="9"/>
  <c r="P667" i="9"/>
  <c r="Q667" i="9"/>
  <c r="R667" i="9"/>
  <c r="S667" i="9"/>
  <c r="T667" i="9"/>
  <c r="U667" i="9"/>
  <c r="V667" i="9"/>
  <c r="W667" i="9"/>
  <c r="X667" i="9"/>
  <c r="Y667" i="9"/>
  <c r="Z667" i="9"/>
  <c r="AA667" i="9"/>
  <c r="AB667" i="9"/>
  <c r="AC667" i="9"/>
  <c r="AD667" i="9"/>
  <c r="AE667" i="9"/>
  <c r="AF667" i="9"/>
  <c r="AG667" i="9"/>
  <c r="AH667" i="9"/>
  <c r="AI667" i="9"/>
  <c r="AJ667" i="9"/>
  <c r="AK667" i="9"/>
  <c r="AL667" i="9"/>
  <c r="AM667" i="9"/>
  <c r="AN667" i="9"/>
  <c r="AO667" i="9"/>
  <c r="AP667" i="9"/>
  <c r="AQ667" i="9"/>
  <c r="AR667" i="9"/>
  <c r="AS667" i="9"/>
  <c r="AT667" i="9"/>
  <c r="AU667" i="9"/>
  <c r="AV667" i="9"/>
  <c r="AW667" i="9"/>
  <c r="AX667" i="9"/>
  <c r="AY667" i="9"/>
  <c r="AZ667" i="9"/>
  <c r="O668" i="9"/>
  <c r="O667" i="9" s="1"/>
  <c r="AH658" i="9"/>
  <c r="AH659" i="9"/>
  <c r="AH660" i="9"/>
  <c r="AH661" i="9"/>
  <c r="AH666" i="9"/>
  <c r="AH665" i="9"/>
  <c r="AH663" i="9"/>
  <c r="AH664" i="9"/>
  <c r="O657" i="9"/>
  <c r="AH655" i="9"/>
  <c r="AH662" i="9"/>
  <c r="AZ656" i="9"/>
  <c r="AY656" i="9"/>
  <c r="AX656" i="9"/>
  <c r="AW656" i="9"/>
  <c r="AV656" i="9"/>
  <c r="AU656" i="9"/>
  <c r="AT656" i="9"/>
  <c r="AS656" i="9"/>
  <c r="AR656" i="9"/>
  <c r="AQ656" i="9"/>
  <c r="AP656" i="9"/>
  <c r="AO656" i="9"/>
  <c r="AN656" i="9"/>
  <c r="AL656" i="9"/>
  <c r="AK656" i="9"/>
  <c r="AJ656" i="9"/>
  <c r="AI656" i="9"/>
  <c r="AG656" i="9"/>
  <c r="AF656" i="9"/>
  <c r="AE656" i="9"/>
  <c r="AD656" i="9"/>
  <c r="AC656" i="9"/>
  <c r="AB656" i="9"/>
  <c r="AA656" i="9"/>
  <c r="Z656" i="9"/>
  <c r="F656" i="9"/>
  <c r="AH654" i="9"/>
  <c r="AH653" i="9"/>
  <c r="AH652" i="9"/>
  <c r="AH651" i="9"/>
  <c r="AH650" i="9"/>
  <c r="O649" i="9"/>
  <c r="O648" i="9" s="1"/>
  <c r="O643" i="9"/>
  <c r="O642" i="9" s="1"/>
  <c r="AH646" i="9"/>
  <c r="AH638" i="9"/>
  <c r="AH639" i="9"/>
  <c r="AH640" i="9"/>
  <c r="AH645" i="9"/>
  <c r="AH644" i="9"/>
  <c r="AZ642" i="9"/>
  <c r="AY642" i="9"/>
  <c r="AX642" i="9"/>
  <c r="AW642" i="9"/>
  <c r="AV642" i="9"/>
  <c r="AU642" i="9"/>
  <c r="AT642" i="9"/>
  <c r="AS642" i="9"/>
  <c r="AR642" i="9"/>
  <c r="AQ642" i="9"/>
  <c r="AP642" i="9"/>
  <c r="AO642" i="9"/>
  <c r="AN642" i="9"/>
  <c r="AL642" i="9"/>
  <c r="AK642" i="9"/>
  <c r="AJ642" i="9"/>
  <c r="AI642" i="9"/>
  <c r="AG642" i="9"/>
  <c r="AF642" i="9"/>
  <c r="AE642" i="9"/>
  <c r="Z642" i="9"/>
  <c r="Y642" i="9"/>
  <c r="X642" i="9"/>
  <c r="W642" i="9"/>
  <c r="V642" i="9"/>
  <c r="U642" i="9"/>
  <c r="T642" i="9"/>
  <c r="S642" i="9"/>
  <c r="R642" i="9"/>
  <c r="Q642" i="9"/>
  <c r="P642" i="9"/>
  <c r="N642" i="9"/>
  <c r="M642" i="9"/>
  <c r="L642" i="9"/>
  <c r="K642" i="9"/>
  <c r="J642" i="9"/>
  <c r="I642" i="9"/>
  <c r="F642" i="9"/>
  <c r="AH641" i="9"/>
  <c r="AH637" i="9"/>
  <c r="AH636" i="9"/>
  <c r="O636" i="9"/>
  <c r="O635" i="9" s="1"/>
  <c r="AZ635" i="9"/>
  <c r="AY635" i="9"/>
  <c r="AX635" i="9"/>
  <c r="AW635" i="9"/>
  <c r="AV635" i="9"/>
  <c r="AU635" i="9"/>
  <c r="AT635" i="9"/>
  <c r="AS635" i="9"/>
  <c r="AR635" i="9"/>
  <c r="AQ635" i="9"/>
  <c r="AP635" i="9"/>
  <c r="AO635" i="9"/>
  <c r="AN635" i="9"/>
  <c r="AM635" i="9"/>
  <c r="AL635" i="9"/>
  <c r="AK635" i="9"/>
  <c r="AJ635" i="9"/>
  <c r="AI635" i="9"/>
  <c r="AG635" i="9"/>
  <c r="AF635" i="9"/>
  <c r="AE635" i="9"/>
  <c r="AD635" i="9"/>
  <c r="AC635" i="9"/>
  <c r="AB635" i="9"/>
  <c r="AA635" i="9"/>
  <c r="Z635" i="9"/>
  <c r="Y635" i="9"/>
  <c r="X635" i="9"/>
  <c r="W635" i="9"/>
  <c r="V635" i="9"/>
  <c r="U635" i="9"/>
  <c r="T635" i="9"/>
  <c r="S635" i="9"/>
  <c r="R635" i="9"/>
  <c r="Q635" i="9"/>
  <c r="P635" i="9"/>
  <c r="N635" i="9"/>
  <c r="M635" i="9"/>
  <c r="L635" i="9"/>
  <c r="K635" i="9"/>
  <c r="J635" i="9"/>
  <c r="I635" i="9"/>
  <c r="H635" i="9"/>
  <c r="G635" i="9"/>
  <c r="F635" i="9"/>
  <c r="O625" i="9"/>
  <c r="O624" i="9"/>
  <c r="O623" i="9"/>
  <c r="O622" i="9"/>
  <c r="O621" i="9"/>
  <c r="O620" i="9"/>
  <c r="F627" i="9"/>
  <c r="G627" i="9"/>
  <c r="H627" i="9"/>
  <c r="I627" i="9"/>
  <c r="J627" i="9"/>
  <c r="K627" i="9"/>
  <c r="L627" i="9"/>
  <c r="M627" i="9"/>
  <c r="N627" i="9"/>
  <c r="P627" i="9"/>
  <c r="Q627" i="9"/>
  <c r="R627" i="9"/>
  <c r="S627" i="9"/>
  <c r="T627" i="9"/>
  <c r="U627" i="9"/>
  <c r="V627" i="9"/>
  <c r="W627" i="9"/>
  <c r="X627" i="9"/>
  <c r="Y627" i="9"/>
  <c r="Z627" i="9"/>
  <c r="AA627" i="9"/>
  <c r="AB627" i="9"/>
  <c r="AC627" i="9"/>
  <c r="AD627" i="9"/>
  <c r="AE627" i="9"/>
  <c r="AF627" i="9"/>
  <c r="AG627" i="9"/>
  <c r="AH627" i="9"/>
  <c r="AI627" i="9"/>
  <c r="AJ627" i="9"/>
  <c r="AK627" i="9"/>
  <c r="AL627" i="9"/>
  <c r="AM627" i="9"/>
  <c r="AN627" i="9"/>
  <c r="AO627" i="9"/>
  <c r="AP627" i="9"/>
  <c r="AQ627" i="9"/>
  <c r="AR627" i="9"/>
  <c r="AS627" i="9"/>
  <c r="AT627" i="9"/>
  <c r="AU627" i="9"/>
  <c r="AV627" i="9"/>
  <c r="AW627" i="9"/>
  <c r="AX627" i="9"/>
  <c r="AY627" i="9"/>
  <c r="AZ627" i="9"/>
  <c r="O633" i="9"/>
  <c r="O632" i="9"/>
  <c r="O631" i="9"/>
  <c r="O630" i="9"/>
  <c r="O629" i="9"/>
  <c r="AZ618" i="9"/>
  <c r="AY618" i="9"/>
  <c r="AX618" i="9"/>
  <c r="AW618" i="9"/>
  <c r="AV618" i="9"/>
  <c r="AU618" i="9"/>
  <c r="AT618" i="9"/>
  <c r="AS618" i="9"/>
  <c r="AR618" i="9"/>
  <c r="AQ618" i="9"/>
  <c r="AP618" i="9"/>
  <c r="AO618" i="9"/>
  <c r="AN618" i="9"/>
  <c r="AM618" i="9"/>
  <c r="AL618" i="9"/>
  <c r="AK618" i="9"/>
  <c r="AJ618" i="9"/>
  <c r="AI618" i="9"/>
  <c r="AH618" i="9"/>
  <c r="AG618" i="9"/>
  <c r="AF618" i="9"/>
  <c r="AE618" i="9"/>
  <c r="AD618" i="9"/>
  <c r="AC618" i="9"/>
  <c r="AB618" i="9"/>
  <c r="AA618" i="9"/>
  <c r="Z618" i="9"/>
  <c r="Y618" i="9"/>
  <c r="X618" i="9"/>
  <c r="W618" i="9"/>
  <c r="V618" i="9"/>
  <c r="U618" i="9"/>
  <c r="T618" i="9"/>
  <c r="S618" i="9"/>
  <c r="R618" i="9"/>
  <c r="Q618" i="9"/>
  <c r="N618" i="9"/>
  <c r="M618" i="9"/>
  <c r="L618" i="9"/>
  <c r="K618" i="9"/>
  <c r="J618" i="9"/>
  <c r="I618" i="9"/>
  <c r="H618" i="9"/>
  <c r="G618" i="9"/>
  <c r="F618" i="9"/>
  <c r="P92" i="9"/>
  <c r="AU614" i="9"/>
  <c r="AU615" i="9"/>
  <c r="AU616" i="9"/>
  <c r="AU613" i="9"/>
  <c r="O616" i="9"/>
  <c r="O609" i="9"/>
  <c r="O607" i="9" s="1"/>
  <c r="O606" i="9"/>
  <c r="O604" i="9" s="1"/>
  <c r="O615" i="9"/>
  <c r="O614" i="9"/>
  <c r="O613" i="9"/>
  <c r="AZ611" i="9"/>
  <c r="AY611" i="9"/>
  <c r="AX611" i="9"/>
  <c r="AW611" i="9"/>
  <c r="AV611" i="9"/>
  <c r="AT611" i="9"/>
  <c r="AS611" i="9"/>
  <c r="AR611" i="9"/>
  <c r="AQ611" i="9"/>
  <c r="AP611" i="9"/>
  <c r="AO611" i="9"/>
  <c r="AN611" i="9"/>
  <c r="AM611" i="9"/>
  <c r="AL611" i="9"/>
  <c r="AK611" i="9"/>
  <c r="AJ611" i="9"/>
  <c r="AI611" i="9"/>
  <c r="AH611" i="9"/>
  <c r="AG611" i="9"/>
  <c r="AF611" i="9"/>
  <c r="AE611" i="9"/>
  <c r="AD611" i="9"/>
  <c r="AC611" i="9"/>
  <c r="AB611" i="9"/>
  <c r="AA611" i="9"/>
  <c r="Z611" i="9"/>
  <c r="Y611" i="9"/>
  <c r="X611" i="9"/>
  <c r="W611" i="9"/>
  <c r="V611" i="9"/>
  <c r="U611" i="9"/>
  <c r="T611" i="9"/>
  <c r="S611" i="9"/>
  <c r="R611" i="9"/>
  <c r="Q611" i="9"/>
  <c r="N611" i="9"/>
  <c r="M611" i="9"/>
  <c r="L611" i="9"/>
  <c r="K611" i="9"/>
  <c r="J611" i="9"/>
  <c r="I611" i="9"/>
  <c r="H611" i="9"/>
  <c r="G611" i="9"/>
  <c r="F611" i="9"/>
  <c r="P607" i="9"/>
  <c r="AZ607" i="9"/>
  <c r="AY607" i="9"/>
  <c r="AX607" i="9"/>
  <c r="AW607" i="9"/>
  <c r="AV607" i="9"/>
  <c r="AU607" i="9"/>
  <c r="AT607" i="9"/>
  <c r="AS607" i="9"/>
  <c r="AR607" i="9"/>
  <c r="AQ607" i="9"/>
  <c r="AP607" i="9"/>
  <c r="AO607" i="9"/>
  <c r="AN607" i="9"/>
  <c r="AM607" i="9"/>
  <c r="AL607" i="9"/>
  <c r="AK607" i="9"/>
  <c r="AJ607" i="9"/>
  <c r="AI607" i="9"/>
  <c r="AH607" i="9"/>
  <c r="AG607" i="9"/>
  <c r="AF607" i="9"/>
  <c r="AE607" i="9"/>
  <c r="AD607" i="9"/>
  <c r="AC607" i="9"/>
  <c r="AB607" i="9"/>
  <c r="AA607" i="9"/>
  <c r="Z607" i="9"/>
  <c r="Y607" i="9"/>
  <c r="X607" i="9"/>
  <c r="W607" i="9"/>
  <c r="V607" i="9"/>
  <c r="U607" i="9"/>
  <c r="T607" i="9"/>
  <c r="S607" i="9"/>
  <c r="R607" i="9"/>
  <c r="Q607" i="9"/>
  <c r="N607" i="9"/>
  <c r="M607" i="9"/>
  <c r="L607" i="9"/>
  <c r="K607" i="9"/>
  <c r="J607" i="9"/>
  <c r="I607" i="9"/>
  <c r="H607" i="9"/>
  <c r="G607" i="9"/>
  <c r="F607" i="9"/>
  <c r="O603" i="9"/>
  <c r="O602" i="9"/>
  <c r="O601" i="9"/>
  <c r="O600" i="9"/>
  <c r="O599" i="9"/>
  <c r="O598" i="9"/>
  <c r="O597" i="9"/>
  <c r="O596" i="9"/>
  <c r="O595" i="9"/>
  <c r="O594" i="9"/>
  <c r="O593" i="9"/>
  <c r="O592" i="9"/>
  <c r="O591" i="9"/>
  <c r="O590" i="9"/>
  <c r="O589" i="9"/>
  <c r="AR604" i="9"/>
  <c r="AS604" i="9"/>
  <c r="AZ604" i="9"/>
  <c r="AY604" i="9"/>
  <c r="AX604" i="9"/>
  <c r="AW604" i="9"/>
  <c r="AV604" i="9"/>
  <c r="AU604" i="9"/>
  <c r="AT604" i="9"/>
  <c r="AQ604" i="9"/>
  <c r="AP604" i="9"/>
  <c r="AO604" i="9"/>
  <c r="AN604" i="9"/>
  <c r="AM604" i="9"/>
  <c r="AL604" i="9"/>
  <c r="AK604" i="9"/>
  <c r="AJ604" i="9"/>
  <c r="AI604" i="9"/>
  <c r="AH604" i="9"/>
  <c r="AG604" i="9"/>
  <c r="AF604" i="9"/>
  <c r="AE604" i="9"/>
  <c r="AD604" i="9"/>
  <c r="AC604" i="9"/>
  <c r="AB604" i="9"/>
  <c r="AA604" i="9"/>
  <c r="Z604" i="9"/>
  <c r="Y604" i="9"/>
  <c r="X604" i="9"/>
  <c r="W604" i="9"/>
  <c r="V604" i="9"/>
  <c r="U604" i="9"/>
  <c r="T604" i="9"/>
  <c r="S604" i="9"/>
  <c r="R604" i="9"/>
  <c r="Q604" i="9"/>
  <c r="N604" i="9"/>
  <c r="M604" i="9"/>
  <c r="L604" i="9"/>
  <c r="K604" i="9"/>
  <c r="J604" i="9"/>
  <c r="I604" i="9"/>
  <c r="H604" i="9"/>
  <c r="G604" i="9"/>
  <c r="F604" i="9"/>
  <c r="AS587" i="9"/>
  <c r="AZ587" i="9"/>
  <c r="AY587" i="9"/>
  <c r="AX587" i="9"/>
  <c r="AW587" i="9"/>
  <c r="AV587" i="9"/>
  <c r="AU587" i="9"/>
  <c r="AT587" i="9"/>
  <c r="AR587" i="9"/>
  <c r="AQ587" i="9"/>
  <c r="AP587" i="9"/>
  <c r="AO587" i="9"/>
  <c r="AN587" i="9"/>
  <c r="AM587" i="9"/>
  <c r="AL587" i="9"/>
  <c r="AK587" i="9"/>
  <c r="AJ587" i="9"/>
  <c r="AI587" i="9"/>
  <c r="AH587" i="9"/>
  <c r="AG587" i="9"/>
  <c r="AF587" i="9"/>
  <c r="AE587" i="9"/>
  <c r="AD587" i="9"/>
  <c r="AC587" i="9"/>
  <c r="AB587" i="9"/>
  <c r="AA587" i="9"/>
  <c r="Z587" i="9"/>
  <c r="Y587" i="9"/>
  <c r="X587" i="9"/>
  <c r="W587" i="9"/>
  <c r="V587" i="9"/>
  <c r="U587" i="9"/>
  <c r="T587" i="9"/>
  <c r="S587" i="9"/>
  <c r="R587" i="9"/>
  <c r="Q587" i="9"/>
  <c r="N587" i="9"/>
  <c r="M587" i="9"/>
  <c r="L587" i="9"/>
  <c r="K587" i="9"/>
  <c r="J587" i="9"/>
  <c r="I587" i="9"/>
  <c r="H587" i="9"/>
  <c r="G587" i="9"/>
  <c r="F587" i="9"/>
  <c r="O585" i="9"/>
  <c r="O584" i="9"/>
  <c r="O583" i="9"/>
  <c r="O582" i="9"/>
  <c r="AZ580" i="9"/>
  <c r="AY580" i="9"/>
  <c r="AX580" i="9"/>
  <c r="AW580" i="9"/>
  <c r="AV580" i="9"/>
  <c r="AU580" i="9"/>
  <c r="AT580" i="9"/>
  <c r="AS580" i="9"/>
  <c r="AR580" i="9"/>
  <c r="AQ580" i="9"/>
  <c r="AP580" i="9"/>
  <c r="AO580" i="9"/>
  <c r="AN580" i="9"/>
  <c r="AM580" i="9"/>
  <c r="AL580" i="9"/>
  <c r="AK580" i="9"/>
  <c r="AJ580" i="9"/>
  <c r="AI580" i="9"/>
  <c r="AH580" i="9"/>
  <c r="AG580" i="9"/>
  <c r="AF580" i="9"/>
  <c r="AE580" i="9"/>
  <c r="AD580" i="9"/>
  <c r="AC580" i="9"/>
  <c r="AB580" i="9"/>
  <c r="AA580" i="9"/>
  <c r="Z580" i="9"/>
  <c r="Y580" i="9"/>
  <c r="X580" i="9"/>
  <c r="W580" i="9"/>
  <c r="V580" i="9"/>
  <c r="U580" i="9"/>
  <c r="T580" i="9"/>
  <c r="S580" i="9"/>
  <c r="R580" i="9"/>
  <c r="Q580" i="9"/>
  <c r="P580" i="9"/>
  <c r="N580" i="9"/>
  <c r="M580" i="9"/>
  <c r="L580" i="9"/>
  <c r="K580" i="9"/>
  <c r="J580" i="9"/>
  <c r="I580" i="9"/>
  <c r="H580" i="9"/>
  <c r="G580" i="9"/>
  <c r="F580" i="9"/>
  <c r="AH572" i="9"/>
  <c r="O579" i="9"/>
  <c r="O578" i="9"/>
  <c r="O577" i="9"/>
  <c r="O576" i="9"/>
  <c r="O575" i="9"/>
  <c r="O574" i="9"/>
  <c r="AS572" i="9"/>
  <c r="AR572" i="9"/>
  <c r="AZ572" i="9"/>
  <c r="AY572" i="9"/>
  <c r="AX572" i="9"/>
  <c r="AW572" i="9"/>
  <c r="AV572" i="9"/>
  <c r="AU572" i="9"/>
  <c r="AT572" i="9"/>
  <c r="AQ572" i="9"/>
  <c r="AP572" i="9"/>
  <c r="AO572" i="9"/>
  <c r="AN572" i="9"/>
  <c r="AM572" i="9"/>
  <c r="AL572" i="9"/>
  <c r="AK572" i="9"/>
  <c r="AJ572" i="9"/>
  <c r="AI572" i="9"/>
  <c r="AG572" i="9"/>
  <c r="AF572" i="9"/>
  <c r="AE572" i="9"/>
  <c r="AD572" i="9"/>
  <c r="AC572" i="9"/>
  <c r="AB572" i="9"/>
  <c r="AA572" i="9"/>
  <c r="Z572" i="9"/>
  <c r="Y572" i="9"/>
  <c r="X572" i="9"/>
  <c r="W572" i="9"/>
  <c r="V572" i="9"/>
  <c r="U572" i="9"/>
  <c r="T572" i="9"/>
  <c r="S572" i="9"/>
  <c r="R572" i="9"/>
  <c r="Q572" i="9"/>
  <c r="P572" i="9"/>
  <c r="N572" i="9"/>
  <c r="M572" i="9"/>
  <c r="L572" i="9"/>
  <c r="K572" i="9"/>
  <c r="J572" i="9"/>
  <c r="I572" i="9"/>
  <c r="H572" i="9"/>
  <c r="G572" i="9"/>
  <c r="F572" i="9"/>
  <c r="AH564" i="9"/>
  <c r="AH565" i="9"/>
  <c r="AH566" i="9"/>
  <c r="AH567" i="9"/>
  <c r="AH568" i="9"/>
  <c r="AH569" i="9"/>
  <c r="AH563" i="9"/>
  <c r="AH570" i="9"/>
  <c r="AH571" i="9"/>
  <c r="AH562" i="9"/>
  <c r="AH561" i="9"/>
  <c r="AQ560" i="9"/>
  <c r="AP560" i="9"/>
  <c r="AZ560" i="9"/>
  <c r="AY560" i="9"/>
  <c r="AX560" i="9"/>
  <c r="AW560" i="9"/>
  <c r="AV560" i="9"/>
  <c r="AU560" i="9"/>
  <c r="AT560" i="9"/>
  <c r="AS560" i="9"/>
  <c r="AR560" i="9"/>
  <c r="AO560" i="9"/>
  <c r="AN560" i="9"/>
  <c r="AL560" i="9"/>
  <c r="AK560" i="9"/>
  <c r="AJ560" i="9"/>
  <c r="AI560" i="9"/>
  <c r="AG560" i="9"/>
  <c r="AF560" i="9"/>
  <c r="AE560" i="9"/>
  <c r="AD560" i="9"/>
  <c r="AC560" i="9"/>
  <c r="AB560" i="9"/>
  <c r="AA560" i="9"/>
  <c r="Z560" i="9"/>
  <c r="Y560" i="9"/>
  <c r="X560" i="9"/>
  <c r="W560" i="9"/>
  <c r="V560" i="9"/>
  <c r="U560" i="9"/>
  <c r="T560" i="9"/>
  <c r="S560" i="9"/>
  <c r="R560" i="9"/>
  <c r="Q560" i="9"/>
  <c r="P560" i="9"/>
  <c r="N560" i="9"/>
  <c r="M560" i="9"/>
  <c r="L560" i="9"/>
  <c r="K560" i="9"/>
  <c r="J560" i="9"/>
  <c r="I560" i="9"/>
  <c r="H560" i="9"/>
  <c r="G560" i="9"/>
  <c r="F560" i="9"/>
  <c r="AH559" i="9"/>
  <c r="AH558" i="9"/>
  <c r="AH557" i="9"/>
  <c r="AH556" i="9"/>
  <c r="O556" i="9"/>
  <c r="O555" i="9" s="1"/>
  <c r="AQ555" i="9"/>
  <c r="AP555" i="9"/>
  <c r="AZ555" i="9"/>
  <c r="AY555" i="9"/>
  <c r="AX555" i="9"/>
  <c r="AW555" i="9"/>
  <c r="AV555" i="9"/>
  <c r="AU555" i="9"/>
  <c r="AT555" i="9"/>
  <c r="AS555" i="9"/>
  <c r="AR555" i="9"/>
  <c r="AO555" i="9"/>
  <c r="AN555" i="9"/>
  <c r="AM555" i="9"/>
  <c r="AL555" i="9"/>
  <c r="AK555" i="9"/>
  <c r="AJ555" i="9"/>
  <c r="AI555" i="9"/>
  <c r="AG555" i="9"/>
  <c r="AF555" i="9"/>
  <c r="AE555" i="9"/>
  <c r="AD555" i="9"/>
  <c r="AC555" i="9"/>
  <c r="AB555" i="9"/>
  <c r="AA555" i="9"/>
  <c r="Z555" i="9"/>
  <c r="Y555" i="9"/>
  <c r="X555" i="9"/>
  <c r="W555" i="9"/>
  <c r="V555" i="9"/>
  <c r="U555" i="9"/>
  <c r="T555" i="9"/>
  <c r="S555" i="9"/>
  <c r="R555" i="9"/>
  <c r="Q555" i="9"/>
  <c r="P555" i="9"/>
  <c r="N555" i="9"/>
  <c r="M555" i="9"/>
  <c r="L555" i="9"/>
  <c r="K555" i="9"/>
  <c r="J555" i="9"/>
  <c r="I555" i="9"/>
  <c r="H555" i="9"/>
  <c r="G555" i="9"/>
  <c r="F555" i="9"/>
  <c r="AH648" i="9" l="1"/>
  <c r="E802" i="9"/>
  <c r="AH701" i="9"/>
  <c r="AH693" i="9" s="1"/>
  <c r="AH678" i="9" s="1"/>
  <c r="R701" i="9"/>
  <c r="R693" i="9" s="1"/>
  <c r="R678" i="9" s="1"/>
  <c r="R647" i="9" s="1"/>
  <c r="R634" i="9" s="1"/>
  <c r="R626" i="9" s="1"/>
  <c r="R617" i="9" s="1"/>
  <c r="R610" i="9" s="1"/>
  <c r="R586" i="9" s="1"/>
  <c r="R554" i="9" s="1"/>
  <c r="Y701" i="9"/>
  <c r="Y693" i="9" s="1"/>
  <c r="Y678" i="9" s="1"/>
  <c r="Y647" i="9" s="1"/>
  <c r="Y634" i="9" s="1"/>
  <c r="Y626" i="9" s="1"/>
  <c r="Y617" i="9" s="1"/>
  <c r="Y610" i="9" s="1"/>
  <c r="Y586" i="9" s="1"/>
  <c r="Y554" i="9" s="1"/>
  <c r="AA701" i="9"/>
  <c r="AA693" i="9" s="1"/>
  <c r="AA678" i="9" s="1"/>
  <c r="AA647" i="9" s="1"/>
  <c r="AA634" i="9" s="1"/>
  <c r="AA626" i="9" s="1"/>
  <c r="AA617" i="9" s="1"/>
  <c r="AA610" i="9" s="1"/>
  <c r="AA586" i="9" s="1"/>
  <c r="AA554" i="9" s="1"/>
  <c r="AM701" i="9"/>
  <c r="AM693" i="9" s="1"/>
  <c r="AM678" i="9" s="1"/>
  <c r="AM647" i="9" s="1"/>
  <c r="AM634" i="9" s="1"/>
  <c r="AM626" i="9" s="1"/>
  <c r="AM617" i="9" s="1"/>
  <c r="AM610" i="9" s="1"/>
  <c r="AM586" i="9" s="1"/>
  <c r="AM554" i="9" s="1"/>
  <c r="AY701" i="9"/>
  <c r="AY693" i="9" s="1"/>
  <c r="AY678" i="9" s="1"/>
  <c r="AY647" i="9" s="1"/>
  <c r="AY634" i="9" s="1"/>
  <c r="AY626" i="9" s="1"/>
  <c r="AY617" i="9" s="1"/>
  <c r="AY610" i="9" s="1"/>
  <c r="AY586" i="9" s="1"/>
  <c r="AY554" i="9" s="1"/>
  <c r="W701" i="9"/>
  <c r="W693" i="9" s="1"/>
  <c r="W678" i="9" s="1"/>
  <c r="W647" i="9" s="1"/>
  <c r="W634" i="9" s="1"/>
  <c r="W626" i="9" s="1"/>
  <c r="W617" i="9" s="1"/>
  <c r="W610" i="9" s="1"/>
  <c r="W586" i="9" s="1"/>
  <c r="W554" i="9" s="1"/>
  <c r="X701" i="9"/>
  <c r="X693" i="9" s="1"/>
  <c r="X678" i="9" s="1"/>
  <c r="X647" i="9" s="1"/>
  <c r="X634" i="9" s="1"/>
  <c r="X626" i="9" s="1"/>
  <c r="X617" i="9" s="1"/>
  <c r="X610" i="9" s="1"/>
  <c r="X586" i="9" s="1"/>
  <c r="X554" i="9" s="1"/>
  <c r="AJ701" i="9"/>
  <c r="AJ693" i="9" s="1"/>
  <c r="AJ678" i="9" s="1"/>
  <c r="AJ647" i="9" s="1"/>
  <c r="AJ634" i="9" s="1"/>
  <c r="AJ626" i="9" s="1"/>
  <c r="AJ617" i="9" s="1"/>
  <c r="AJ610" i="9" s="1"/>
  <c r="AJ586" i="9" s="1"/>
  <c r="AJ554" i="9" s="1"/>
  <c r="Z701" i="9"/>
  <c r="Z693" i="9" s="1"/>
  <c r="Z678" i="9" s="1"/>
  <c r="Z647" i="9" s="1"/>
  <c r="Z634" i="9" s="1"/>
  <c r="Z626" i="9" s="1"/>
  <c r="Z617" i="9" s="1"/>
  <c r="Z610" i="9" s="1"/>
  <c r="Z586" i="9" s="1"/>
  <c r="Z554" i="9" s="1"/>
  <c r="AL701" i="9"/>
  <c r="AL693" i="9" s="1"/>
  <c r="AL678" i="9" s="1"/>
  <c r="AL647" i="9" s="1"/>
  <c r="AL634" i="9" s="1"/>
  <c r="AL626" i="9" s="1"/>
  <c r="AL617" i="9" s="1"/>
  <c r="AL610" i="9" s="1"/>
  <c r="AL586" i="9" s="1"/>
  <c r="AL554" i="9" s="1"/>
  <c r="AD701" i="9"/>
  <c r="AD693" i="9" s="1"/>
  <c r="AD678" i="9" s="1"/>
  <c r="AD647" i="9" s="1"/>
  <c r="AD634" i="9" s="1"/>
  <c r="AD626" i="9" s="1"/>
  <c r="AD617" i="9" s="1"/>
  <c r="AD610" i="9" s="1"/>
  <c r="AD586" i="9" s="1"/>
  <c r="AD554" i="9" s="1"/>
  <c r="T701" i="9"/>
  <c r="T693" i="9" s="1"/>
  <c r="T678" i="9" s="1"/>
  <c r="T647" i="9" s="1"/>
  <c r="T634" i="9" s="1"/>
  <c r="T626" i="9" s="1"/>
  <c r="T617" i="9" s="1"/>
  <c r="T610" i="9" s="1"/>
  <c r="T586" i="9" s="1"/>
  <c r="T554" i="9" s="1"/>
  <c r="AF701" i="9"/>
  <c r="AF693" i="9" s="1"/>
  <c r="AF678" i="9" s="1"/>
  <c r="AF647" i="9" s="1"/>
  <c r="AF634" i="9" s="1"/>
  <c r="AF626" i="9" s="1"/>
  <c r="AF617" i="9" s="1"/>
  <c r="AF610" i="9" s="1"/>
  <c r="AF586" i="9" s="1"/>
  <c r="AF554" i="9" s="1"/>
  <c r="AR701" i="9"/>
  <c r="AR693" i="9" s="1"/>
  <c r="AR678" i="9" s="1"/>
  <c r="AR647" i="9" s="1"/>
  <c r="AR634" i="9" s="1"/>
  <c r="AR626" i="9" s="1"/>
  <c r="AR617" i="9" s="1"/>
  <c r="AR610" i="9" s="1"/>
  <c r="AR586" i="9" s="1"/>
  <c r="AR554" i="9" s="1"/>
  <c r="AU701" i="9"/>
  <c r="AU693" i="9" s="1"/>
  <c r="AZ701" i="9"/>
  <c r="AZ693" i="9" s="1"/>
  <c r="AZ678" i="9" s="1"/>
  <c r="AZ647" i="9" s="1"/>
  <c r="AZ634" i="9" s="1"/>
  <c r="AZ626" i="9" s="1"/>
  <c r="AZ617" i="9" s="1"/>
  <c r="AZ610" i="9" s="1"/>
  <c r="AZ586" i="9" s="1"/>
  <c r="AZ554" i="9" s="1"/>
  <c r="V701" i="9"/>
  <c r="V693" i="9" s="1"/>
  <c r="V678" i="9" s="1"/>
  <c r="V647" i="9" s="1"/>
  <c r="V634" i="9" s="1"/>
  <c r="V626" i="9" s="1"/>
  <c r="V617" i="9" s="1"/>
  <c r="V610" i="9" s="1"/>
  <c r="V586" i="9" s="1"/>
  <c r="V554" i="9" s="1"/>
  <c r="AB701" i="9"/>
  <c r="AB693" i="9" s="1"/>
  <c r="AB678" i="9" s="1"/>
  <c r="AB647" i="9" s="1"/>
  <c r="AB634" i="9" s="1"/>
  <c r="AB626" i="9" s="1"/>
  <c r="AB617" i="9" s="1"/>
  <c r="AB610" i="9" s="1"/>
  <c r="AB586" i="9" s="1"/>
  <c r="AB554" i="9" s="1"/>
  <c r="AC701" i="9"/>
  <c r="AC693" i="9" s="1"/>
  <c r="AC678" i="9" s="1"/>
  <c r="AC647" i="9" s="1"/>
  <c r="AC634" i="9" s="1"/>
  <c r="AC626" i="9" s="1"/>
  <c r="AC617" i="9" s="1"/>
  <c r="AC610" i="9" s="1"/>
  <c r="AC586" i="9" s="1"/>
  <c r="AC554" i="9" s="1"/>
  <c r="U701" i="9"/>
  <c r="U693" i="9" s="1"/>
  <c r="U678" i="9" s="1"/>
  <c r="U647" i="9" s="1"/>
  <c r="U634" i="9" s="1"/>
  <c r="U626" i="9" s="1"/>
  <c r="U617" i="9" s="1"/>
  <c r="U610" i="9" s="1"/>
  <c r="U586" i="9" s="1"/>
  <c r="U554" i="9" s="1"/>
  <c r="AG701" i="9"/>
  <c r="AG693" i="9" s="1"/>
  <c r="AG678" i="9" s="1"/>
  <c r="AG647" i="9" s="1"/>
  <c r="AG634" i="9" s="1"/>
  <c r="AG626" i="9" s="1"/>
  <c r="AG617" i="9" s="1"/>
  <c r="AG610" i="9" s="1"/>
  <c r="AG586" i="9" s="1"/>
  <c r="AG554" i="9" s="1"/>
  <c r="S701" i="9"/>
  <c r="S693" i="9" s="1"/>
  <c r="S678" i="9" s="1"/>
  <c r="S647" i="9" s="1"/>
  <c r="S634" i="9" s="1"/>
  <c r="S626" i="9" s="1"/>
  <c r="S617" i="9" s="1"/>
  <c r="S610" i="9" s="1"/>
  <c r="S586" i="9" s="1"/>
  <c r="S554" i="9" s="1"/>
  <c r="AE701" i="9"/>
  <c r="AE693" i="9" s="1"/>
  <c r="AE678" i="9" s="1"/>
  <c r="AE647" i="9" s="1"/>
  <c r="AE634" i="9" s="1"/>
  <c r="AE626" i="9" s="1"/>
  <c r="AE617" i="9" s="1"/>
  <c r="AE610" i="9" s="1"/>
  <c r="AE586" i="9" s="1"/>
  <c r="AE554" i="9" s="1"/>
  <c r="O711" i="9"/>
  <c r="O702" i="9"/>
  <c r="O694" i="9"/>
  <c r="O679" i="9"/>
  <c r="AU679" i="9"/>
  <c r="O671" i="9"/>
  <c r="AH656" i="9"/>
  <c r="O618" i="9"/>
  <c r="AH642" i="9"/>
  <c r="AH635" i="9"/>
  <c r="O627" i="9"/>
  <c r="P618" i="9"/>
  <c r="AU611" i="9"/>
  <c r="O611" i="9"/>
  <c r="P611" i="9"/>
  <c r="P587" i="9"/>
  <c r="O587" i="9"/>
  <c r="P604" i="9"/>
  <c r="O572" i="9"/>
  <c r="O580" i="9"/>
  <c r="AH560" i="9"/>
  <c r="O560" i="9"/>
  <c r="AH555" i="9"/>
  <c r="AU678" i="9" l="1"/>
  <c r="AH647" i="9"/>
  <c r="AC127" i="10" s="1"/>
  <c r="AH634" i="9"/>
  <c r="AD109" i="10" l="1"/>
  <c r="AU647" i="9"/>
  <c r="AU634" i="9" s="1"/>
  <c r="AU626" i="9" s="1"/>
  <c r="AU617" i="9" s="1"/>
  <c r="AU610" i="9" s="1"/>
  <c r="AB127" i="10"/>
  <c r="AH626" i="9"/>
  <c r="AH617" i="9" s="1"/>
  <c r="AH610" i="9" s="1"/>
  <c r="AH586" i="9" s="1"/>
  <c r="AH554" i="9" s="1"/>
  <c r="W127" i="10" s="1"/>
  <c r="O553" i="9"/>
  <c r="O552" i="9"/>
  <c r="O551" i="9"/>
  <c r="O550" i="9"/>
  <c r="O549" i="9"/>
  <c r="O548" i="9"/>
  <c r="O547" i="9"/>
  <c r="AS546" i="9"/>
  <c r="AS545" i="9" s="1"/>
  <c r="AR546" i="9"/>
  <c r="AR545" i="9" s="1"/>
  <c r="F545" i="9"/>
  <c r="G545" i="9"/>
  <c r="H545" i="9"/>
  <c r="I545" i="9"/>
  <c r="J545" i="9"/>
  <c r="K545" i="9"/>
  <c r="L545" i="9"/>
  <c r="M545" i="9"/>
  <c r="N545" i="9"/>
  <c r="Q545" i="9"/>
  <c r="R545" i="9"/>
  <c r="S545" i="9"/>
  <c r="T545" i="9"/>
  <c r="U545" i="9"/>
  <c r="V545" i="9"/>
  <c r="W545" i="9"/>
  <c r="X545" i="9"/>
  <c r="Y545" i="9"/>
  <c r="Z545" i="9"/>
  <c r="AA545" i="9"/>
  <c r="AB545" i="9"/>
  <c r="AC545" i="9"/>
  <c r="AD545" i="9"/>
  <c r="AE545" i="9"/>
  <c r="AF545" i="9"/>
  <c r="AG545" i="9"/>
  <c r="AH545" i="9"/>
  <c r="AI545" i="9"/>
  <c r="AJ545" i="9"/>
  <c r="AK545" i="9"/>
  <c r="AL545" i="9"/>
  <c r="AM545" i="9"/>
  <c r="AN545" i="9"/>
  <c r="AO545" i="9"/>
  <c r="AP545" i="9"/>
  <c r="AQ545" i="9"/>
  <c r="AT545" i="9"/>
  <c r="AU545" i="9"/>
  <c r="AV545" i="9"/>
  <c r="AW545" i="9"/>
  <c r="AX545" i="9"/>
  <c r="AY545" i="9"/>
  <c r="AZ545" i="9"/>
  <c r="AS542" i="9"/>
  <c r="AR542" i="9"/>
  <c r="O542" i="9"/>
  <c r="AS539" i="9"/>
  <c r="AR539" i="9"/>
  <c r="O539" i="9"/>
  <c r="AS538" i="9"/>
  <c r="AR538" i="9"/>
  <c r="O538" i="9"/>
  <c r="O541" i="9"/>
  <c r="AR541" i="9"/>
  <c r="AS541" i="9"/>
  <c r="O543" i="9"/>
  <c r="AR543" i="9"/>
  <c r="AS543" i="9"/>
  <c r="AS544" i="9"/>
  <c r="AR544" i="9"/>
  <c r="O544" i="9"/>
  <c r="AS540" i="9"/>
  <c r="AR540" i="9"/>
  <c r="O540" i="9"/>
  <c r="AS537" i="9"/>
  <c r="AR537" i="9"/>
  <c r="O537" i="9"/>
  <c r="AS536" i="9"/>
  <c r="AR536" i="9"/>
  <c r="O536" i="9"/>
  <c r="AS535" i="9"/>
  <c r="AR535" i="9"/>
  <c r="O535" i="9"/>
  <c r="AS534" i="9"/>
  <c r="AZ533" i="9"/>
  <c r="AY533" i="9"/>
  <c r="AX533" i="9"/>
  <c r="AW533" i="9"/>
  <c r="AV533" i="9"/>
  <c r="AU533" i="9"/>
  <c r="AT533" i="9"/>
  <c r="AQ533" i="9"/>
  <c r="AP533" i="9"/>
  <c r="AO533" i="9"/>
  <c r="AN533" i="9"/>
  <c r="AM533" i="9"/>
  <c r="AL533" i="9"/>
  <c r="AK533" i="9"/>
  <c r="AJ533" i="9"/>
  <c r="AI533" i="9"/>
  <c r="AH533" i="9"/>
  <c r="AG533" i="9"/>
  <c r="AF533" i="9"/>
  <c r="AE533" i="9"/>
  <c r="AD533" i="9"/>
  <c r="AC533" i="9"/>
  <c r="AB533" i="9"/>
  <c r="AA533" i="9"/>
  <c r="Z533" i="9"/>
  <c r="Y533" i="9"/>
  <c r="X533" i="9"/>
  <c r="W533" i="9"/>
  <c r="V533" i="9"/>
  <c r="U533" i="9"/>
  <c r="T533" i="9"/>
  <c r="S533" i="9"/>
  <c r="R533" i="9"/>
  <c r="Q533" i="9"/>
  <c r="P533" i="9"/>
  <c r="N533" i="9"/>
  <c r="M533" i="9"/>
  <c r="L533" i="9"/>
  <c r="K533" i="9"/>
  <c r="J533" i="9"/>
  <c r="I533" i="9"/>
  <c r="H533" i="9"/>
  <c r="G533" i="9"/>
  <c r="F533" i="9"/>
  <c r="F516" i="9"/>
  <c r="G516" i="9"/>
  <c r="H516" i="9"/>
  <c r="I516" i="9"/>
  <c r="J516" i="9"/>
  <c r="K516" i="9"/>
  <c r="L516" i="9"/>
  <c r="M516" i="9"/>
  <c r="N516" i="9"/>
  <c r="P516" i="9"/>
  <c r="Q516" i="9"/>
  <c r="R516" i="9"/>
  <c r="S516" i="9"/>
  <c r="T516" i="9"/>
  <c r="U516" i="9"/>
  <c r="V516" i="9"/>
  <c r="W516" i="9"/>
  <c r="X516" i="9"/>
  <c r="Y516" i="9"/>
  <c r="Z516" i="9"/>
  <c r="AA516" i="9"/>
  <c r="AB516" i="9"/>
  <c r="AC516" i="9"/>
  <c r="AD516" i="9"/>
  <c r="AE516" i="9"/>
  <c r="AF516" i="9"/>
  <c r="AG516" i="9"/>
  <c r="AH516" i="9"/>
  <c r="AI516" i="9"/>
  <c r="AJ516" i="9"/>
  <c r="AK516" i="9"/>
  <c r="AL516" i="9"/>
  <c r="AM516" i="9"/>
  <c r="AN516" i="9"/>
  <c r="AO516" i="9"/>
  <c r="AP516" i="9"/>
  <c r="AQ516" i="9"/>
  <c r="AT516" i="9"/>
  <c r="AU516" i="9"/>
  <c r="AV516" i="9"/>
  <c r="AW516" i="9"/>
  <c r="AX516" i="9"/>
  <c r="AY516" i="9"/>
  <c r="AZ516" i="9"/>
  <c r="AS532" i="9"/>
  <c r="AR532" i="9"/>
  <c r="O532" i="9"/>
  <c r="AS531" i="9"/>
  <c r="AR531" i="9"/>
  <c r="O531" i="9"/>
  <c r="AS530" i="9"/>
  <c r="AR530" i="9"/>
  <c r="O530" i="9"/>
  <c r="AS529" i="9"/>
  <c r="AR529" i="9"/>
  <c r="O529" i="9"/>
  <c r="AS528" i="9"/>
  <c r="AR528" i="9"/>
  <c r="O528" i="9"/>
  <c r="AS527" i="9"/>
  <c r="AR527" i="9"/>
  <c r="O527" i="9"/>
  <c r="AS526" i="9"/>
  <c r="AR526" i="9"/>
  <c r="O526" i="9"/>
  <c r="AS525" i="9"/>
  <c r="AR525" i="9"/>
  <c r="O525" i="9"/>
  <c r="AS524" i="9"/>
  <c r="AZ523" i="9"/>
  <c r="AY523" i="9"/>
  <c r="AX523" i="9"/>
  <c r="AW523" i="9"/>
  <c r="AV523" i="9"/>
  <c r="AU523" i="9"/>
  <c r="AT523" i="9"/>
  <c r="AQ523" i="9"/>
  <c r="AP523" i="9"/>
  <c r="AO523" i="9"/>
  <c r="AN523" i="9"/>
  <c r="AM523" i="9"/>
  <c r="AL523" i="9"/>
  <c r="AK523" i="9"/>
  <c r="AJ523" i="9"/>
  <c r="AI523" i="9"/>
  <c r="AH523" i="9"/>
  <c r="AG523" i="9"/>
  <c r="AF523" i="9"/>
  <c r="AE523" i="9"/>
  <c r="AD523" i="9"/>
  <c r="AC523" i="9"/>
  <c r="AB523" i="9"/>
  <c r="AA523" i="9"/>
  <c r="Z523" i="9"/>
  <c r="Y523" i="9"/>
  <c r="X523" i="9"/>
  <c r="W523" i="9"/>
  <c r="V523" i="9"/>
  <c r="U523" i="9"/>
  <c r="T523" i="9"/>
  <c r="S523" i="9"/>
  <c r="R523" i="9"/>
  <c r="Q523" i="9"/>
  <c r="P523" i="9"/>
  <c r="N523" i="9"/>
  <c r="M523" i="9"/>
  <c r="L523" i="9"/>
  <c r="K523" i="9"/>
  <c r="J523" i="9"/>
  <c r="I523" i="9"/>
  <c r="H523" i="9"/>
  <c r="G523" i="9"/>
  <c r="F523" i="9"/>
  <c r="O522" i="9"/>
  <c r="AS517" i="9"/>
  <c r="AS506" i="9"/>
  <c r="AS522" i="9"/>
  <c r="AR522" i="9"/>
  <c r="AS521" i="9"/>
  <c r="AR521" i="9"/>
  <c r="O521" i="9"/>
  <c r="AS520" i="9"/>
  <c r="AR520" i="9"/>
  <c r="O520" i="9"/>
  <c r="O519" i="9"/>
  <c r="AS518" i="9"/>
  <c r="AR518" i="9"/>
  <c r="O518" i="9"/>
  <c r="O515" i="9"/>
  <c r="AS514" i="9"/>
  <c r="AR514" i="9"/>
  <c r="O514" i="9"/>
  <c r="AS513" i="9"/>
  <c r="AR513" i="9"/>
  <c r="O513" i="9"/>
  <c r="AS512" i="9"/>
  <c r="AR512" i="9"/>
  <c r="O512" i="9"/>
  <c r="AS511" i="9"/>
  <c r="AR511" i="9"/>
  <c r="O511" i="9"/>
  <c r="AS510" i="9"/>
  <c r="AR510" i="9"/>
  <c r="O510" i="9"/>
  <c r="AS509" i="9"/>
  <c r="AR509" i="9"/>
  <c r="O509" i="9"/>
  <c r="AS508" i="9"/>
  <c r="AR508" i="9"/>
  <c r="O508" i="9"/>
  <c r="AS507" i="9"/>
  <c r="AR507" i="9"/>
  <c r="O507" i="9"/>
  <c r="AZ505" i="9"/>
  <c r="AY505" i="9"/>
  <c r="AX505" i="9"/>
  <c r="AW505" i="9"/>
  <c r="AV505" i="9"/>
  <c r="AU505" i="9"/>
  <c r="AT505" i="9"/>
  <c r="AQ505" i="9"/>
  <c r="AP505" i="9"/>
  <c r="AO505" i="9"/>
  <c r="AN505" i="9"/>
  <c r="AM505" i="9"/>
  <c r="AL505" i="9"/>
  <c r="AK505" i="9"/>
  <c r="AJ505" i="9"/>
  <c r="AI505" i="9"/>
  <c r="AH505" i="9"/>
  <c r="AG505" i="9"/>
  <c r="AF505" i="9"/>
  <c r="AE505" i="9"/>
  <c r="AD505" i="9"/>
  <c r="AC505" i="9"/>
  <c r="AB505" i="9"/>
  <c r="AA505" i="9"/>
  <c r="Z505" i="9"/>
  <c r="Y505" i="9"/>
  <c r="X505" i="9"/>
  <c r="W505" i="9"/>
  <c r="V505" i="9"/>
  <c r="U505" i="9"/>
  <c r="T505" i="9"/>
  <c r="S505" i="9"/>
  <c r="R505" i="9"/>
  <c r="Q505" i="9"/>
  <c r="P505" i="9"/>
  <c r="N505" i="9"/>
  <c r="M505" i="9"/>
  <c r="L505" i="9"/>
  <c r="K505" i="9"/>
  <c r="J505" i="9"/>
  <c r="I505" i="9"/>
  <c r="H505" i="9"/>
  <c r="G505" i="9"/>
  <c r="F505" i="9"/>
  <c r="AS504" i="9"/>
  <c r="AR504" i="9"/>
  <c r="O504" i="9"/>
  <c r="AS503" i="9"/>
  <c r="AR503" i="9"/>
  <c r="O503" i="9"/>
  <c r="AS502" i="9"/>
  <c r="AR502" i="9"/>
  <c r="O502" i="9"/>
  <c r="AS501" i="9"/>
  <c r="AR501" i="9"/>
  <c r="O501" i="9"/>
  <c r="AR500" i="9"/>
  <c r="AZ499" i="9"/>
  <c r="AY499" i="9"/>
  <c r="AX499" i="9"/>
  <c r="AW499" i="9"/>
  <c r="AV499" i="9"/>
  <c r="AU499" i="9"/>
  <c r="AT499" i="9"/>
  <c r="AQ499" i="9"/>
  <c r="AP499" i="9"/>
  <c r="AO499" i="9"/>
  <c r="AN499" i="9"/>
  <c r="AM499" i="9"/>
  <c r="AL499" i="9"/>
  <c r="AK499" i="9"/>
  <c r="AJ499" i="9"/>
  <c r="AI499" i="9"/>
  <c r="AH499" i="9"/>
  <c r="AG499" i="9"/>
  <c r="AF499" i="9"/>
  <c r="AE499" i="9"/>
  <c r="AD499" i="9"/>
  <c r="AC499" i="9"/>
  <c r="AB499" i="9"/>
  <c r="AA499" i="9"/>
  <c r="Z499" i="9"/>
  <c r="Y499" i="9"/>
  <c r="X499" i="9"/>
  <c r="W499" i="9"/>
  <c r="V499" i="9"/>
  <c r="U499" i="9"/>
  <c r="T499" i="9"/>
  <c r="S499" i="9"/>
  <c r="R499" i="9"/>
  <c r="Q499" i="9"/>
  <c r="P499" i="9"/>
  <c r="N499" i="9"/>
  <c r="M499" i="9"/>
  <c r="L499" i="9"/>
  <c r="K499" i="9"/>
  <c r="J499" i="9"/>
  <c r="I499" i="9"/>
  <c r="H499" i="9"/>
  <c r="G499" i="9"/>
  <c r="F499" i="9"/>
  <c r="AS493" i="9"/>
  <c r="AR493" i="9"/>
  <c r="O493" i="9"/>
  <c r="O494" i="9"/>
  <c r="AR494" i="9"/>
  <c r="AS494" i="9"/>
  <c r="O495" i="9"/>
  <c r="AR495" i="9"/>
  <c r="AS495" i="9"/>
  <c r="AS489" i="9"/>
  <c r="AR489" i="9"/>
  <c r="AS486" i="9"/>
  <c r="AR486" i="9"/>
  <c r="O486" i="9"/>
  <c r="AS481" i="9"/>
  <c r="AR481" i="9"/>
  <c r="O481" i="9"/>
  <c r="AS484" i="9"/>
  <c r="AR484" i="9"/>
  <c r="O484" i="9"/>
  <c r="AS483" i="9"/>
  <c r="AR483" i="9"/>
  <c r="O483" i="9"/>
  <c r="AS482" i="9"/>
  <c r="AR482" i="9"/>
  <c r="O482" i="9"/>
  <c r="AS480" i="9"/>
  <c r="AR480" i="9"/>
  <c r="O480" i="9"/>
  <c r="AS479" i="9"/>
  <c r="AR479" i="9"/>
  <c r="O479" i="9"/>
  <c r="AS478" i="9"/>
  <c r="AR478" i="9"/>
  <c r="O478" i="9"/>
  <c r="AS477" i="9"/>
  <c r="AR477" i="9"/>
  <c r="O477" i="9"/>
  <c r="AS476" i="9"/>
  <c r="AR476" i="9"/>
  <c r="O476" i="9"/>
  <c r="AS475" i="9"/>
  <c r="AR475" i="9"/>
  <c r="O475" i="9"/>
  <c r="AS474" i="9"/>
  <c r="AR474" i="9"/>
  <c r="O474" i="9"/>
  <c r="AS468" i="9"/>
  <c r="AR468" i="9"/>
  <c r="O468" i="9"/>
  <c r="O497" i="9"/>
  <c r="AS496" i="9"/>
  <c r="AR496" i="9"/>
  <c r="O496" i="9"/>
  <c r="AS492" i="9"/>
  <c r="AR492" i="9"/>
  <c r="O492" i="9"/>
  <c r="O491" i="9"/>
  <c r="AS490" i="9"/>
  <c r="AR490" i="9"/>
  <c r="O490" i="9"/>
  <c r="AZ488" i="9"/>
  <c r="AY488" i="9"/>
  <c r="AX488" i="9"/>
  <c r="AW488" i="9"/>
  <c r="AV488" i="9"/>
  <c r="AU488" i="9"/>
  <c r="AT488" i="9"/>
  <c r="AQ488" i="9"/>
  <c r="AP488" i="9"/>
  <c r="AO488" i="9"/>
  <c r="AN488" i="9"/>
  <c r="AM488" i="9"/>
  <c r="AL488" i="9"/>
  <c r="AK488" i="9"/>
  <c r="AJ488" i="9"/>
  <c r="AI488" i="9"/>
  <c r="AH488" i="9"/>
  <c r="AG488" i="9"/>
  <c r="AF488" i="9"/>
  <c r="AE488" i="9"/>
  <c r="AD488" i="9"/>
  <c r="AC488" i="9"/>
  <c r="AB488" i="9"/>
  <c r="AA488" i="9"/>
  <c r="Z488" i="9"/>
  <c r="Y488" i="9"/>
  <c r="X488" i="9"/>
  <c r="W488" i="9"/>
  <c r="V488" i="9"/>
  <c r="U488" i="9"/>
  <c r="T488" i="9"/>
  <c r="S488" i="9"/>
  <c r="R488" i="9"/>
  <c r="Q488" i="9"/>
  <c r="P488" i="9"/>
  <c r="N488" i="9"/>
  <c r="M488" i="9"/>
  <c r="L488" i="9"/>
  <c r="K488" i="9"/>
  <c r="J488" i="9"/>
  <c r="I488" i="9"/>
  <c r="F488" i="9"/>
  <c r="O487" i="9"/>
  <c r="AS485" i="9"/>
  <c r="AR485" i="9"/>
  <c r="O485" i="9"/>
  <c r="AZ472" i="9"/>
  <c r="AY472" i="9"/>
  <c r="AX472" i="9"/>
  <c r="AW472" i="9"/>
  <c r="AV472" i="9"/>
  <c r="AU472" i="9"/>
  <c r="AT472" i="9"/>
  <c r="AQ472" i="9"/>
  <c r="AP472" i="9"/>
  <c r="AO472" i="9"/>
  <c r="AN472" i="9"/>
  <c r="AM472" i="9"/>
  <c r="AL472" i="9"/>
  <c r="AK472" i="9"/>
  <c r="AJ472" i="9"/>
  <c r="AI472" i="9"/>
  <c r="AH472" i="9"/>
  <c r="AG472" i="9"/>
  <c r="AF472" i="9"/>
  <c r="AE472" i="9"/>
  <c r="AD472" i="9"/>
  <c r="AC472" i="9"/>
  <c r="AB472" i="9"/>
  <c r="AA472" i="9"/>
  <c r="Z472" i="9"/>
  <c r="Y472" i="9"/>
  <c r="X472" i="9"/>
  <c r="W472" i="9"/>
  <c r="V472" i="9"/>
  <c r="U472" i="9"/>
  <c r="T472" i="9"/>
  <c r="S472" i="9"/>
  <c r="R472" i="9"/>
  <c r="Q472" i="9"/>
  <c r="P472" i="9"/>
  <c r="N472" i="9"/>
  <c r="M472" i="9"/>
  <c r="L472" i="9"/>
  <c r="K472" i="9"/>
  <c r="J472" i="9"/>
  <c r="I472" i="9"/>
  <c r="H472" i="9"/>
  <c r="G472" i="9"/>
  <c r="F472" i="9"/>
  <c r="AS471" i="9"/>
  <c r="AR471" i="9"/>
  <c r="O471" i="9"/>
  <c r="AS470" i="9"/>
  <c r="AR470" i="9"/>
  <c r="O470" i="9"/>
  <c r="AS469" i="9"/>
  <c r="AR469" i="9"/>
  <c r="O469" i="9"/>
  <c r="AS467" i="9"/>
  <c r="AR467" i="9"/>
  <c r="O467" i="9"/>
  <c r="AS466" i="9"/>
  <c r="AR466" i="9"/>
  <c r="O466" i="9"/>
  <c r="AS465" i="9"/>
  <c r="AR465" i="9"/>
  <c r="O465" i="9"/>
  <c r="AS464" i="9"/>
  <c r="AR464" i="9"/>
  <c r="O464" i="9"/>
  <c r="AS463" i="9"/>
  <c r="AZ462" i="9"/>
  <c r="AY462" i="9"/>
  <c r="AX462" i="9"/>
  <c r="AW462" i="9"/>
  <c r="AV462" i="9"/>
  <c r="AU462" i="9"/>
  <c r="AT462" i="9"/>
  <c r="AQ462" i="9"/>
  <c r="AP462" i="9"/>
  <c r="AO462" i="9"/>
  <c r="AN462" i="9"/>
  <c r="AM462" i="9"/>
  <c r="AL462" i="9"/>
  <c r="AK462" i="9"/>
  <c r="AJ462" i="9"/>
  <c r="AI462" i="9"/>
  <c r="AH462" i="9"/>
  <c r="AG462" i="9"/>
  <c r="AF462" i="9"/>
  <c r="AE462" i="9"/>
  <c r="AD462" i="9"/>
  <c r="AC462" i="9"/>
  <c r="AB462" i="9"/>
  <c r="AA462" i="9"/>
  <c r="Z462" i="9"/>
  <c r="Y462" i="9"/>
  <c r="X462" i="9"/>
  <c r="W462" i="9"/>
  <c r="V462" i="9"/>
  <c r="U462" i="9"/>
  <c r="T462" i="9"/>
  <c r="S462" i="9"/>
  <c r="R462" i="9"/>
  <c r="Q462" i="9"/>
  <c r="P462" i="9"/>
  <c r="N462" i="9"/>
  <c r="M462" i="9"/>
  <c r="L462" i="9"/>
  <c r="K462" i="9"/>
  <c r="J462" i="9"/>
  <c r="I462" i="9"/>
  <c r="H462" i="9"/>
  <c r="G462" i="9"/>
  <c r="F462" i="9"/>
  <c r="AS459" i="9"/>
  <c r="AR459" i="9"/>
  <c r="O459" i="9"/>
  <c r="AS458" i="9"/>
  <c r="AR458" i="9"/>
  <c r="O458" i="9"/>
  <c r="AS457" i="9"/>
  <c r="AR457" i="9"/>
  <c r="O457" i="9"/>
  <c r="AS455" i="9"/>
  <c r="AR455" i="9"/>
  <c r="O455" i="9"/>
  <c r="O456" i="9"/>
  <c r="O460" i="9"/>
  <c r="AS454" i="9"/>
  <c r="AR454" i="9"/>
  <c r="O448" i="9"/>
  <c r="O449" i="9"/>
  <c r="O450" i="9"/>
  <c r="O451" i="9"/>
  <c r="O446" i="9"/>
  <c r="AS438" i="9"/>
  <c r="AR438" i="9"/>
  <c r="O438" i="9"/>
  <c r="AR451" i="9"/>
  <c r="AS451" i="9"/>
  <c r="O444" i="9"/>
  <c r="AR444" i="9"/>
  <c r="AS444" i="9"/>
  <c r="O445" i="9"/>
  <c r="AR445" i="9"/>
  <c r="AS445" i="9"/>
  <c r="AR446" i="9"/>
  <c r="AS446" i="9"/>
  <c r="O447" i="9"/>
  <c r="AR447" i="9"/>
  <c r="AS447" i="9"/>
  <c r="AS443" i="9"/>
  <c r="AR443" i="9"/>
  <c r="O443" i="9"/>
  <c r="AS442" i="9"/>
  <c r="AR442" i="9"/>
  <c r="O442" i="9"/>
  <c r="AS441" i="9"/>
  <c r="AR441" i="9"/>
  <c r="O441" i="9"/>
  <c r="AS440" i="9"/>
  <c r="AR440" i="9"/>
  <c r="O440" i="9"/>
  <c r="AS437" i="9"/>
  <c r="O434" i="9"/>
  <c r="AR434" i="9"/>
  <c r="AS434" i="9"/>
  <c r="O431" i="9"/>
  <c r="AR431" i="9"/>
  <c r="AS431" i="9"/>
  <c r="O432" i="9"/>
  <c r="AR432" i="9"/>
  <c r="AS432" i="9"/>
  <c r="O433" i="9"/>
  <c r="AR433" i="9"/>
  <c r="AS433" i="9"/>
  <c r="O435" i="9"/>
  <c r="AR435" i="9"/>
  <c r="AS435" i="9"/>
  <c r="Y109" i="10" l="1"/>
  <c r="AU586" i="9"/>
  <c r="AU554" i="9" s="1"/>
  <c r="O545" i="9"/>
  <c r="P545" i="9"/>
  <c r="AS533" i="9"/>
  <c r="O533" i="9"/>
  <c r="O523" i="9"/>
  <c r="O516" i="9"/>
  <c r="AS500" i="9"/>
  <c r="AS499" i="9" s="1"/>
  <c r="AR534" i="9"/>
  <c r="AR533" i="9" s="1"/>
  <c r="AS516" i="9"/>
  <c r="AR524" i="9"/>
  <c r="AR523" i="9" s="1"/>
  <c r="AS523" i="9"/>
  <c r="AR517" i="9"/>
  <c r="AR516" i="9" s="1"/>
  <c r="O505" i="9"/>
  <c r="AR506" i="9"/>
  <c r="AR505" i="9" s="1"/>
  <c r="AR499" i="9"/>
  <c r="O499" i="9"/>
  <c r="AS505" i="9"/>
  <c r="O472" i="9"/>
  <c r="AR473" i="9"/>
  <c r="AR472" i="9" s="1"/>
  <c r="AS473" i="9"/>
  <c r="AS472" i="9" s="1"/>
  <c r="O462" i="9"/>
  <c r="AS488" i="9"/>
  <c r="O488" i="9"/>
  <c r="AR463" i="9"/>
  <c r="AR462" i="9" s="1"/>
  <c r="AR488" i="9"/>
  <c r="AS462" i="9"/>
  <c r="AR437" i="9"/>
  <c r="O453" i="9"/>
  <c r="AZ453" i="9"/>
  <c r="AY453" i="9"/>
  <c r="AX453" i="9"/>
  <c r="AW453" i="9"/>
  <c r="AV453" i="9"/>
  <c r="AU453" i="9"/>
  <c r="AT453" i="9"/>
  <c r="AQ453" i="9"/>
  <c r="AP453" i="9"/>
  <c r="AO453" i="9"/>
  <c r="AN453" i="9"/>
  <c r="AM453" i="9"/>
  <c r="AL453" i="9"/>
  <c r="AK453" i="9"/>
  <c r="AJ453" i="9"/>
  <c r="AI453" i="9"/>
  <c r="AH453" i="9"/>
  <c r="AG453" i="9"/>
  <c r="AF453" i="9"/>
  <c r="AE453" i="9"/>
  <c r="AD453" i="9"/>
  <c r="AC453" i="9"/>
  <c r="AB453" i="9"/>
  <c r="AA453" i="9"/>
  <c r="Z453" i="9"/>
  <c r="Y453" i="9"/>
  <c r="X453" i="9"/>
  <c r="W453" i="9"/>
  <c r="V453" i="9"/>
  <c r="U453" i="9"/>
  <c r="T453" i="9"/>
  <c r="S453" i="9"/>
  <c r="R453" i="9"/>
  <c r="Q453" i="9"/>
  <c r="P453" i="9"/>
  <c r="N453" i="9"/>
  <c r="M453" i="9"/>
  <c r="L453" i="9"/>
  <c r="K453" i="9"/>
  <c r="J453" i="9"/>
  <c r="I453" i="9"/>
  <c r="F453" i="9"/>
  <c r="O452" i="9"/>
  <c r="AS450" i="9"/>
  <c r="AR450" i="9"/>
  <c r="AS449" i="9"/>
  <c r="AR449" i="9"/>
  <c r="AS448" i="9"/>
  <c r="AR448" i="9"/>
  <c r="AS439" i="9"/>
  <c r="AR439" i="9"/>
  <c r="O439" i="9"/>
  <c r="AZ436" i="9"/>
  <c r="AY436" i="9"/>
  <c r="AX436" i="9"/>
  <c r="AW436" i="9"/>
  <c r="AV436" i="9"/>
  <c r="AU436" i="9"/>
  <c r="AT436" i="9"/>
  <c r="AQ436" i="9"/>
  <c r="AP436" i="9"/>
  <c r="AO436" i="9"/>
  <c r="AN436" i="9"/>
  <c r="AM436" i="9"/>
  <c r="AL436" i="9"/>
  <c r="AK436" i="9"/>
  <c r="AJ436" i="9"/>
  <c r="AI436" i="9"/>
  <c r="AH436" i="9"/>
  <c r="AG436" i="9"/>
  <c r="AF436" i="9"/>
  <c r="AE436" i="9"/>
  <c r="AD436" i="9"/>
  <c r="AC436" i="9"/>
  <c r="AB436" i="9"/>
  <c r="AA436" i="9"/>
  <c r="Z436" i="9"/>
  <c r="Y436" i="9"/>
  <c r="X436" i="9"/>
  <c r="W436" i="9"/>
  <c r="V436" i="9"/>
  <c r="U436" i="9"/>
  <c r="T436" i="9"/>
  <c r="S436" i="9"/>
  <c r="R436" i="9"/>
  <c r="Q436" i="9"/>
  <c r="P436" i="9"/>
  <c r="N436" i="9"/>
  <c r="M436" i="9"/>
  <c r="L436" i="9"/>
  <c r="K436" i="9"/>
  <c r="J436" i="9"/>
  <c r="I436" i="9"/>
  <c r="H436" i="9"/>
  <c r="G436" i="9"/>
  <c r="F436" i="9"/>
  <c r="AS430" i="9"/>
  <c r="AR430" i="9"/>
  <c r="O430" i="9"/>
  <c r="AS429" i="9"/>
  <c r="AR429" i="9"/>
  <c r="O429" i="9"/>
  <c r="AS428" i="9"/>
  <c r="AR428" i="9"/>
  <c r="O428" i="9"/>
  <c r="AS427" i="9"/>
  <c r="AR427" i="9"/>
  <c r="O427" i="9"/>
  <c r="AS426" i="9"/>
  <c r="AR426" i="9"/>
  <c r="O426" i="9"/>
  <c r="AS425" i="9"/>
  <c r="AR425" i="9"/>
  <c r="O425" i="9"/>
  <c r="AS424" i="9"/>
  <c r="AR424" i="9"/>
  <c r="O424" i="9"/>
  <c r="AS423" i="9"/>
  <c r="AR423" i="9"/>
  <c r="O423" i="9"/>
  <c r="AS422" i="9"/>
  <c r="AR422" i="9"/>
  <c r="O422" i="9"/>
  <c r="AS421" i="9"/>
  <c r="AR421" i="9"/>
  <c r="O421" i="9"/>
  <c r="AS420" i="9"/>
  <c r="AR420" i="9"/>
  <c r="O420" i="9"/>
  <c r="AS419" i="9"/>
  <c r="AR419" i="9"/>
  <c r="O419" i="9"/>
  <c r="AS418" i="9"/>
  <c r="AR418" i="9"/>
  <c r="O418" i="9"/>
  <c r="AS417" i="9"/>
  <c r="AR417" i="9"/>
  <c r="O417" i="9"/>
  <c r="AZ415" i="9"/>
  <c r="AY415" i="9"/>
  <c r="AX415" i="9"/>
  <c r="AW415" i="9"/>
  <c r="AV415" i="9"/>
  <c r="AU415" i="9"/>
  <c r="AT415" i="9"/>
  <c r="AQ415" i="9"/>
  <c r="AP415" i="9"/>
  <c r="AO415" i="9"/>
  <c r="AN415" i="9"/>
  <c r="AM415" i="9"/>
  <c r="AL415" i="9"/>
  <c r="AK415" i="9"/>
  <c r="AJ415" i="9"/>
  <c r="AI415" i="9"/>
  <c r="AH415" i="9"/>
  <c r="AG415" i="9"/>
  <c r="AF415" i="9"/>
  <c r="AE415" i="9"/>
  <c r="AD415" i="9"/>
  <c r="AC415" i="9"/>
  <c r="AB415" i="9"/>
  <c r="AA415" i="9"/>
  <c r="Z415" i="9"/>
  <c r="Y415" i="9"/>
  <c r="X415" i="9"/>
  <c r="W415" i="9"/>
  <c r="V415" i="9"/>
  <c r="U415" i="9"/>
  <c r="T415" i="9"/>
  <c r="S415" i="9"/>
  <c r="R415" i="9"/>
  <c r="Q415" i="9"/>
  <c r="P415" i="9"/>
  <c r="N415" i="9"/>
  <c r="M415" i="9"/>
  <c r="L415" i="9"/>
  <c r="K415" i="9"/>
  <c r="J415" i="9"/>
  <c r="I415" i="9"/>
  <c r="H415" i="9"/>
  <c r="G415" i="9"/>
  <c r="F415" i="9"/>
  <c r="AR436" i="9" l="1"/>
  <c r="AS436" i="9"/>
  <c r="O436" i="9"/>
  <c r="AS453" i="9"/>
  <c r="AR416" i="9"/>
  <c r="AR415" i="9" s="1"/>
  <c r="AS416" i="9"/>
  <c r="AS415" i="9" s="1"/>
  <c r="AR453" i="9"/>
  <c r="O415" i="9"/>
  <c r="O404" i="9"/>
  <c r="AR404" i="9"/>
  <c r="AS404" i="9"/>
  <c r="O405" i="9"/>
  <c r="AR405" i="9"/>
  <c r="AS405" i="9"/>
  <c r="O406" i="9"/>
  <c r="AR406" i="9"/>
  <c r="AS406" i="9"/>
  <c r="O407" i="9"/>
  <c r="AR407" i="9"/>
  <c r="AS407" i="9"/>
  <c r="O408" i="9"/>
  <c r="AR408" i="9"/>
  <c r="AS408" i="9"/>
  <c r="O409" i="9"/>
  <c r="AR409" i="9"/>
  <c r="AS409" i="9"/>
  <c r="O410" i="9"/>
  <c r="AR410" i="9"/>
  <c r="AS410" i="9"/>
  <c r="AS395" i="9"/>
  <c r="O413" i="9"/>
  <c r="O412" i="9"/>
  <c r="O411" i="9"/>
  <c r="O403" i="9"/>
  <c r="O400" i="9"/>
  <c r="O399" i="9"/>
  <c r="O398" i="9"/>
  <c r="O397" i="9"/>
  <c r="O396" i="9"/>
  <c r="O380" i="9"/>
  <c r="O381" i="9"/>
  <c r="O382" i="9"/>
  <c r="O383" i="9"/>
  <c r="O384" i="9"/>
  <c r="O385" i="9"/>
  <c r="O386" i="9"/>
  <c r="O387" i="9"/>
  <c r="O388" i="9"/>
  <c r="O389" i="9"/>
  <c r="O390" i="9"/>
  <c r="O391" i="9"/>
  <c r="O392" i="9"/>
  <c r="O393" i="9"/>
  <c r="O379" i="9"/>
  <c r="AS413" i="9"/>
  <c r="AR413" i="9"/>
  <c r="AS412" i="9"/>
  <c r="AR412" i="9"/>
  <c r="AS411" i="9"/>
  <c r="AR411" i="9"/>
  <c r="AS403" i="9"/>
  <c r="AR403" i="9"/>
  <c r="AS402" i="9"/>
  <c r="AZ401" i="9"/>
  <c r="AY401" i="9"/>
  <c r="AX401" i="9"/>
  <c r="AW401" i="9"/>
  <c r="AV401" i="9"/>
  <c r="AU401" i="9"/>
  <c r="AT401" i="9"/>
  <c r="AQ401" i="9"/>
  <c r="AP401" i="9"/>
  <c r="AO401" i="9"/>
  <c r="AN401" i="9"/>
  <c r="AM401" i="9"/>
  <c r="AL401" i="9"/>
  <c r="AK401" i="9"/>
  <c r="AJ401" i="9"/>
  <c r="AI401" i="9"/>
  <c r="AH401" i="9"/>
  <c r="AG401" i="9"/>
  <c r="AF401" i="9"/>
  <c r="AE401" i="9"/>
  <c r="AD401" i="9"/>
  <c r="AC401" i="9"/>
  <c r="AB401" i="9"/>
  <c r="AA401" i="9"/>
  <c r="Z401" i="9"/>
  <c r="Y401" i="9"/>
  <c r="X401" i="9"/>
  <c r="W401" i="9"/>
  <c r="V401" i="9"/>
  <c r="U401" i="9"/>
  <c r="T401" i="9"/>
  <c r="S401" i="9"/>
  <c r="R401" i="9"/>
  <c r="Q401" i="9"/>
  <c r="P401" i="9"/>
  <c r="N401" i="9"/>
  <c r="M401" i="9"/>
  <c r="L401" i="9"/>
  <c r="K401" i="9"/>
  <c r="J401" i="9"/>
  <c r="I401" i="9"/>
  <c r="F401" i="9"/>
  <c r="AS399" i="9"/>
  <c r="AR399" i="9"/>
  <c r="AS398" i="9"/>
  <c r="AR398" i="9"/>
  <c r="AS397" i="9"/>
  <c r="AR397" i="9"/>
  <c r="AS396" i="9"/>
  <c r="AR396" i="9"/>
  <c r="P394" i="9"/>
  <c r="AZ394" i="9"/>
  <c r="AY394" i="9"/>
  <c r="AX394" i="9"/>
  <c r="AW394" i="9"/>
  <c r="AV394" i="9"/>
  <c r="AU394" i="9"/>
  <c r="AT394" i="9"/>
  <c r="AQ394" i="9"/>
  <c r="AP394" i="9"/>
  <c r="AO394" i="9"/>
  <c r="AN394" i="9"/>
  <c r="AM394" i="9"/>
  <c r="AL394" i="9"/>
  <c r="AK394" i="9"/>
  <c r="AJ394" i="9"/>
  <c r="AI394" i="9"/>
  <c r="AH394" i="9"/>
  <c r="AG394" i="9"/>
  <c r="AF394" i="9"/>
  <c r="AE394" i="9"/>
  <c r="AD394" i="9"/>
  <c r="AC394" i="9"/>
  <c r="AB394" i="9"/>
  <c r="AA394" i="9"/>
  <c r="Z394" i="9"/>
  <c r="Y394" i="9"/>
  <c r="X394" i="9"/>
  <c r="W394" i="9"/>
  <c r="V394" i="9"/>
  <c r="U394" i="9"/>
  <c r="T394" i="9"/>
  <c r="S394" i="9"/>
  <c r="R394" i="9"/>
  <c r="Q394" i="9"/>
  <c r="N394" i="9"/>
  <c r="M394" i="9"/>
  <c r="L394" i="9"/>
  <c r="K394" i="9"/>
  <c r="J394" i="9"/>
  <c r="I394" i="9"/>
  <c r="H394" i="9"/>
  <c r="G394" i="9"/>
  <c r="F394" i="9"/>
  <c r="AS393" i="9"/>
  <c r="AR393" i="9"/>
  <c r="AS392" i="9"/>
  <c r="AR392" i="9"/>
  <c r="AS391" i="9"/>
  <c r="AR391" i="9"/>
  <c r="AS390" i="9"/>
  <c r="AR390" i="9"/>
  <c r="AS389" i="9"/>
  <c r="AR389" i="9"/>
  <c r="AS388" i="9"/>
  <c r="AR388" i="9"/>
  <c r="AS387" i="9"/>
  <c r="AR387" i="9"/>
  <c r="AS386" i="9"/>
  <c r="AR386" i="9"/>
  <c r="AS385" i="9"/>
  <c r="AR385" i="9"/>
  <c r="AS384" i="9"/>
  <c r="AR384" i="9"/>
  <c r="AS383" i="9"/>
  <c r="AR383" i="9"/>
  <c r="AS382" i="9"/>
  <c r="AR382" i="9"/>
  <c r="AS381" i="9"/>
  <c r="AR381" i="9"/>
  <c r="AS380" i="9"/>
  <c r="AR380" i="9"/>
  <c r="AS379" i="9"/>
  <c r="AR379" i="9"/>
  <c r="P377" i="9"/>
  <c r="AS378" i="9"/>
  <c r="AZ377" i="9"/>
  <c r="AY377" i="9"/>
  <c r="AX377" i="9"/>
  <c r="AW377" i="9"/>
  <c r="AV377" i="9"/>
  <c r="AU377" i="9"/>
  <c r="AT377" i="9"/>
  <c r="AQ377" i="9"/>
  <c r="AP377" i="9"/>
  <c r="AO377" i="9"/>
  <c r="AN377" i="9"/>
  <c r="AM377" i="9"/>
  <c r="AL377" i="9"/>
  <c r="AK377" i="9"/>
  <c r="AJ377" i="9"/>
  <c r="AI377" i="9"/>
  <c r="AH377" i="9"/>
  <c r="AG377" i="9"/>
  <c r="AF377" i="9"/>
  <c r="AE377" i="9"/>
  <c r="AD377" i="9"/>
  <c r="AC377" i="9"/>
  <c r="AB377" i="9"/>
  <c r="AA377" i="9"/>
  <c r="Z377" i="9"/>
  <c r="Y377" i="9"/>
  <c r="X377" i="9"/>
  <c r="W377" i="9"/>
  <c r="V377" i="9"/>
  <c r="U377" i="9"/>
  <c r="T377" i="9"/>
  <c r="S377" i="9"/>
  <c r="R377" i="9"/>
  <c r="Q377" i="9"/>
  <c r="N377" i="9"/>
  <c r="M377" i="9"/>
  <c r="L377" i="9"/>
  <c r="K377" i="9"/>
  <c r="J377" i="9"/>
  <c r="I377" i="9"/>
  <c r="H377" i="9"/>
  <c r="G377" i="9"/>
  <c r="F377" i="9"/>
  <c r="P372" i="9"/>
  <c r="P373" i="9"/>
  <c r="P371" i="9"/>
  <c r="P375" i="9"/>
  <c r="P374" i="9"/>
  <c r="P370" i="9"/>
  <c r="AP368" i="9"/>
  <c r="AO368" i="9"/>
  <c r="AN368" i="9"/>
  <c r="AM368" i="9"/>
  <c r="AL368" i="9"/>
  <c r="AK368" i="9"/>
  <c r="AJ368" i="9"/>
  <c r="AI368" i="9"/>
  <c r="AH368" i="9"/>
  <c r="AG368" i="9"/>
  <c r="AF368" i="9"/>
  <c r="AE368" i="9"/>
  <c r="AD368" i="9"/>
  <c r="AC368" i="9"/>
  <c r="AB368" i="9"/>
  <c r="AA368" i="9"/>
  <c r="Z368" i="9"/>
  <c r="Y368" i="9"/>
  <c r="X368" i="9"/>
  <c r="W368" i="9"/>
  <c r="V368" i="9"/>
  <c r="U368" i="9"/>
  <c r="T368" i="9"/>
  <c r="S368" i="9"/>
  <c r="R368" i="9"/>
  <c r="Q368" i="9"/>
  <c r="O368" i="9"/>
  <c r="N368" i="9"/>
  <c r="M368" i="9"/>
  <c r="L368" i="9"/>
  <c r="K368" i="9"/>
  <c r="J368" i="9"/>
  <c r="I368" i="9"/>
  <c r="H368" i="9"/>
  <c r="G368" i="9"/>
  <c r="F368" i="9"/>
  <c r="P367" i="9"/>
  <c r="P366" i="9"/>
  <c r="P365" i="9"/>
  <c r="P364" i="9"/>
  <c r="P363" i="9"/>
  <c r="P362" i="9"/>
  <c r="P361" i="9"/>
  <c r="P360" i="9"/>
  <c r="P359" i="9"/>
  <c r="P358" i="9"/>
  <c r="P357" i="9"/>
  <c r="P356" i="9"/>
  <c r="P355" i="9"/>
  <c r="P354" i="9"/>
  <c r="AP352" i="9"/>
  <c r="AO352" i="9"/>
  <c r="AN352" i="9"/>
  <c r="AM352" i="9"/>
  <c r="AL352" i="9"/>
  <c r="AK352" i="9"/>
  <c r="AJ352" i="9"/>
  <c r="AI352" i="9"/>
  <c r="AH352" i="9"/>
  <c r="AG352" i="9"/>
  <c r="AF352" i="9"/>
  <c r="AE352" i="9"/>
  <c r="AD352" i="9"/>
  <c r="AC352" i="9"/>
  <c r="AB352" i="9"/>
  <c r="AA352" i="9"/>
  <c r="Z352" i="9"/>
  <c r="Y352" i="9"/>
  <c r="X352" i="9"/>
  <c r="W352" i="9"/>
  <c r="V352" i="9"/>
  <c r="U352" i="9"/>
  <c r="T352" i="9"/>
  <c r="S352" i="9"/>
  <c r="R352" i="9"/>
  <c r="Q352" i="9"/>
  <c r="O352" i="9"/>
  <c r="N352" i="9"/>
  <c r="M352" i="9"/>
  <c r="L352" i="9"/>
  <c r="K352" i="9"/>
  <c r="J352" i="9"/>
  <c r="I352" i="9"/>
  <c r="H352" i="9"/>
  <c r="G352" i="9"/>
  <c r="F352" i="9"/>
  <c r="O401" i="9" l="1"/>
  <c r="AS401" i="9"/>
  <c r="AR395" i="9"/>
  <c r="AR394" i="9" s="1"/>
  <c r="AS377" i="9"/>
  <c r="O377" i="9"/>
  <c r="O394" i="9"/>
  <c r="AR378" i="9"/>
  <c r="AR377" i="9" s="1"/>
  <c r="AS394" i="9"/>
  <c r="AR402" i="9"/>
  <c r="AR401" i="9" s="1"/>
  <c r="P352" i="9"/>
  <c r="P368" i="9"/>
  <c r="F8" i="29"/>
  <c r="G8" i="29"/>
  <c r="H8" i="29"/>
  <c r="I8" i="29"/>
  <c r="E8" i="29"/>
  <c r="F344" i="9"/>
  <c r="G344" i="9"/>
  <c r="H344" i="9"/>
  <c r="I344" i="9"/>
  <c r="J344" i="9"/>
  <c r="K344" i="9"/>
  <c r="L344" i="9"/>
  <c r="M344" i="9"/>
  <c r="N344" i="9"/>
  <c r="O344" i="9"/>
  <c r="Q344" i="9"/>
  <c r="R344" i="9"/>
  <c r="S344" i="9"/>
  <c r="T344" i="9"/>
  <c r="U344" i="9"/>
  <c r="V344" i="9"/>
  <c r="W344" i="9"/>
  <c r="X344" i="9"/>
  <c r="Y344" i="9"/>
  <c r="Z344" i="9"/>
  <c r="AA344" i="9"/>
  <c r="AB344" i="9"/>
  <c r="AC344" i="9"/>
  <c r="AD344" i="9"/>
  <c r="AE344" i="9"/>
  <c r="AF344" i="9"/>
  <c r="AG344" i="9"/>
  <c r="AH344" i="9"/>
  <c r="AI344" i="9"/>
  <c r="AJ344" i="9"/>
  <c r="AK344" i="9"/>
  <c r="AL344" i="9"/>
  <c r="AM344" i="9"/>
  <c r="AN344" i="9"/>
  <c r="AO344" i="9"/>
  <c r="AP344" i="9"/>
  <c r="AQ344" i="9"/>
  <c r="AT344" i="9"/>
  <c r="AU344" i="9"/>
  <c r="AV344" i="9"/>
  <c r="AW344" i="9"/>
  <c r="AX344" i="9"/>
  <c r="AY344" i="9"/>
  <c r="AZ344" i="9"/>
  <c r="F325" i="9"/>
  <c r="G325" i="9"/>
  <c r="H325" i="9"/>
  <c r="I325" i="9"/>
  <c r="J325" i="9"/>
  <c r="K325" i="9"/>
  <c r="L325" i="9"/>
  <c r="M325" i="9"/>
  <c r="N325" i="9"/>
  <c r="O325" i="9"/>
  <c r="Q325" i="9"/>
  <c r="R325" i="9"/>
  <c r="S325" i="9"/>
  <c r="T325" i="9"/>
  <c r="U325" i="9"/>
  <c r="V325" i="9"/>
  <c r="W325" i="9"/>
  <c r="X325" i="9"/>
  <c r="Y325" i="9"/>
  <c r="Z325" i="9"/>
  <c r="AA325" i="9"/>
  <c r="AB325" i="9"/>
  <c r="AC325" i="9"/>
  <c r="AD325" i="9"/>
  <c r="AE325" i="9"/>
  <c r="AF325" i="9"/>
  <c r="AG325" i="9"/>
  <c r="AH325" i="9"/>
  <c r="AI325" i="9"/>
  <c r="AJ325" i="9"/>
  <c r="AK325" i="9"/>
  <c r="AL325" i="9"/>
  <c r="AM325" i="9"/>
  <c r="AN325" i="9"/>
  <c r="AO325" i="9"/>
  <c r="AP325" i="9"/>
  <c r="AQ325" i="9"/>
  <c r="AT325" i="9"/>
  <c r="AU325" i="9"/>
  <c r="AV325" i="9"/>
  <c r="AW325" i="9"/>
  <c r="AX325" i="9"/>
  <c r="AY325" i="9"/>
  <c r="AZ325" i="9"/>
  <c r="AS350" i="9"/>
  <c r="AR350" i="9"/>
  <c r="P350" i="9"/>
  <c r="AS349" i="9"/>
  <c r="AR349" i="9"/>
  <c r="P349" i="9"/>
  <c r="AS348" i="9"/>
  <c r="AR348" i="9"/>
  <c r="P348" i="9"/>
  <c r="AS347" i="9"/>
  <c r="AR347" i="9"/>
  <c r="P347" i="9"/>
  <c r="AS346" i="9"/>
  <c r="AR346" i="9"/>
  <c r="P346" i="9"/>
  <c r="AS345" i="9"/>
  <c r="P333" i="9"/>
  <c r="AR333" i="9"/>
  <c r="AS333" i="9"/>
  <c r="P334" i="9"/>
  <c r="AR334" i="9"/>
  <c r="AS334" i="9"/>
  <c r="P335" i="9"/>
  <c r="AR335" i="9"/>
  <c r="AS335" i="9"/>
  <c r="P336" i="9"/>
  <c r="AR336" i="9"/>
  <c r="AS336" i="9"/>
  <c r="P337" i="9"/>
  <c r="AR337" i="9"/>
  <c r="AS337" i="9"/>
  <c r="P338" i="9"/>
  <c r="AR338" i="9"/>
  <c r="AS338" i="9"/>
  <c r="P339" i="9"/>
  <c r="AR339" i="9"/>
  <c r="AS339" i="9"/>
  <c r="P340" i="9"/>
  <c r="AR340" i="9"/>
  <c r="AS340" i="9"/>
  <c r="P341" i="9"/>
  <c r="AR341" i="9"/>
  <c r="AS341" i="9"/>
  <c r="P342" i="9"/>
  <c r="AR342" i="9"/>
  <c r="AS342" i="9"/>
  <c r="P343" i="9"/>
  <c r="AR343" i="9"/>
  <c r="AS343" i="9"/>
  <c r="AS332" i="9"/>
  <c r="AR332" i="9"/>
  <c r="P332" i="9"/>
  <c r="AS331" i="9"/>
  <c r="AR331" i="9"/>
  <c r="P331" i="9"/>
  <c r="AS330" i="9"/>
  <c r="AR330" i="9"/>
  <c r="P330" i="9"/>
  <c r="AS329" i="9"/>
  <c r="AR329" i="9"/>
  <c r="P329" i="9"/>
  <c r="AS328" i="9"/>
  <c r="AR328" i="9"/>
  <c r="P328" i="9"/>
  <c r="AS327" i="9"/>
  <c r="AR327" i="9"/>
  <c r="P327" i="9"/>
  <c r="AS326" i="9"/>
  <c r="AR308" i="9"/>
  <c r="AS308" i="9"/>
  <c r="AR309" i="9"/>
  <c r="AS309" i="9"/>
  <c r="AR310" i="9"/>
  <c r="AS310" i="9"/>
  <c r="AR311" i="9"/>
  <c r="AS311" i="9"/>
  <c r="AR312" i="9"/>
  <c r="AS312" i="9"/>
  <c r="AR313" i="9"/>
  <c r="AS313" i="9"/>
  <c r="AR314" i="9"/>
  <c r="AS314" i="9"/>
  <c r="AR315" i="9"/>
  <c r="AS315" i="9"/>
  <c r="AR316" i="9"/>
  <c r="AS316" i="9"/>
  <c r="AR317" i="9"/>
  <c r="AS317" i="9"/>
  <c r="AR318" i="9"/>
  <c r="AS318" i="9"/>
  <c r="AR319" i="9"/>
  <c r="AS319" i="9"/>
  <c r="AR320" i="9"/>
  <c r="AS320" i="9"/>
  <c r="AR321" i="9"/>
  <c r="AS321" i="9"/>
  <c r="AR322" i="9"/>
  <c r="AS322" i="9"/>
  <c r="AR323" i="9"/>
  <c r="AS323" i="9"/>
  <c r="AR324" i="9"/>
  <c r="AS324" i="9"/>
  <c r="AR160" i="9"/>
  <c r="AR157" i="9"/>
  <c r="AR156" i="9"/>
  <c r="AR155" i="9"/>
  <c r="AR154" i="9"/>
  <c r="AR153" i="9"/>
  <c r="P316" i="9"/>
  <c r="P317" i="9"/>
  <c r="P318" i="9"/>
  <c r="P319" i="9"/>
  <c r="P320" i="9"/>
  <c r="P309" i="9"/>
  <c r="P310" i="9"/>
  <c r="P311" i="9"/>
  <c r="P312" i="9"/>
  <c r="P313" i="9"/>
  <c r="P322" i="9"/>
  <c r="P321" i="9"/>
  <c r="P315" i="9"/>
  <c r="P314" i="9"/>
  <c r="P308" i="9"/>
  <c r="P324" i="9"/>
  <c r="P323" i="9"/>
  <c r="AZ306" i="9"/>
  <c r="AY306" i="9"/>
  <c r="AX306" i="9"/>
  <c r="AW306" i="9"/>
  <c r="AV306" i="9"/>
  <c r="AU306" i="9"/>
  <c r="AT306" i="9"/>
  <c r="AQ306" i="9"/>
  <c r="AP306" i="9"/>
  <c r="AO306" i="9"/>
  <c r="AN306" i="9"/>
  <c r="AM306" i="9"/>
  <c r="AL306" i="9"/>
  <c r="AK306" i="9"/>
  <c r="AJ306" i="9"/>
  <c r="AI306" i="9"/>
  <c r="AH306" i="9"/>
  <c r="AG306" i="9"/>
  <c r="AF306" i="9"/>
  <c r="AE306" i="9"/>
  <c r="AD306" i="9"/>
  <c r="AC306" i="9"/>
  <c r="AB306" i="9"/>
  <c r="AA306" i="9"/>
  <c r="Z306" i="9"/>
  <c r="Y306" i="9"/>
  <c r="X306" i="9"/>
  <c r="W306" i="9"/>
  <c r="V306" i="9"/>
  <c r="U306" i="9"/>
  <c r="T306" i="9"/>
  <c r="S306" i="9"/>
  <c r="R306" i="9"/>
  <c r="Q306" i="9"/>
  <c r="O306" i="9"/>
  <c r="N306" i="9"/>
  <c r="M306" i="9"/>
  <c r="L306" i="9"/>
  <c r="K306" i="9"/>
  <c r="J306" i="9"/>
  <c r="I306" i="9"/>
  <c r="H306" i="9"/>
  <c r="G306" i="9"/>
  <c r="F306" i="9"/>
  <c r="P304" i="9"/>
  <c r="P303" i="9"/>
  <c r="P302" i="9"/>
  <c r="P301" i="9"/>
  <c r="P300" i="9"/>
  <c r="P299" i="9"/>
  <c r="P298" i="9"/>
  <c r="P297" i="9"/>
  <c r="P296" i="9"/>
  <c r="E294" i="9"/>
  <c r="F266" i="9"/>
  <c r="G266" i="9"/>
  <c r="H266" i="9"/>
  <c r="I266" i="9"/>
  <c r="J266" i="9"/>
  <c r="K266" i="9"/>
  <c r="L266" i="9"/>
  <c r="M266" i="9"/>
  <c r="N266" i="9"/>
  <c r="P266" i="9"/>
  <c r="Q266" i="9"/>
  <c r="R266" i="9"/>
  <c r="S266" i="9"/>
  <c r="T266" i="9"/>
  <c r="U266" i="9"/>
  <c r="V266" i="9"/>
  <c r="W266" i="9"/>
  <c r="X266" i="9"/>
  <c r="Y266" i="9"/>
  <c r="Z266" i="9"/>
  <c r="AA266" i="9"/>
  <c r="AB266" i="9"/>
  <c r="AC266" i="9"/>
  <c r="AD266" i="9"/>
  <c r="AE266" i="9"/>
  <c r="AF266" i="9"/>
  <c r="AG266" i="9"/>
  <c r="AI266" i="9"/>
  <c r="AJ266" i="9"/>
  <c r="AK266" i="9"/>
  <c r="AL266" i="9"/>
  <c r="AM266" i="9"/>
  <c r="AN266" i="9"/>
  <c r="AO266" i="9"/>
  <c r="AR266" i="9"/>
  <c r="AS266" i="9"/>
  <c r="AT266" i="9"/>
  <c r="AU266" i="9"/>
  <c r="AV266" i="9"/>
  <c r="AW266" i="9"/>
  <c r="AX266" i="9"/>
  <c r="AY266" i="9"/>
  <c r="AZ266" i="9"/>
  <c r="F280" i="9"/>
  <c r="G280" i="9"/>
  <c r="H280" i="9"/>
  <c r="I280" i="9"/>
  <c r="J280" i="9"/>
  <c r="K280" i="9"/>
  <c r="L280" i="9"/>
  <c r="M280" i="9"/>
  <c r="N280" i="9"/>
  <c r="P280" i="9"/>
  <c r="Q280" i="9"/>
  <c r="R280" i="9"/>
  <c r="S280" i="9"/>
  <c r="T280" i="9"/>
  <c r="U280" i="9"/>
  <c r="V280" i="9"/>
  <c r="W280" i="9"/>
  <c r="X280" i="9"/>
  <c r="Y280" i="9"/>
  <c r="Z280" i="9"/>
  <c r="AA280" i="9"/>
  <c r="AB280" i="9"/>
  <c r="AC280" i="9"/>
  <c r="AD280" i="9"/>
  <c r="AE280" i="9"/>
  <c r="AF280" i="9"/>
  <c r="AG280" i="9"/>
  <c r="AH280" i="9"/>
  <c r="AI280" i="9"/>
  <c r="AJ280" i="9"/>
  <c r="AK280" i="9"/>
  <c r="AL280" i="9"/>
  <c r="AM280" i="9"/>
  <c r="AN280" i="9"/>
  <c r="AO280" i="9"/>
  <c r="AR280" i="9"/>
  <c r="AS280" i="9"/>
  <c r="AT280" i="9"/>
  <c r="AU280" i="9"/>
  <c r="AV280" i="9"/>
  <c r="AW280" i="9"/>
  <c r="AX280" i="9"/>
  <c r="AY280" i="9"/>
  <c r="AZ280" i="9"/>
  <c r="E280" i="9"/>
  <c r="E266" i="9"/>
  <c r="N20" i="25" s="1"/>
  <c r="AZ294" i="9"/>
  <c r="AY294" i="9"/>
  <c r="AX294" i="9"/>
  <c r="AW294" i="9"/>
  <c r="AV294" i="9"/>
  <c r="AU294" i="9"/>
  <c r="AT294" i="9"/>
  <c r="AS294" i="9"/>
  <c r="AR294" i="9"/>
  <c r="AQ294" i="9"/>
  <c r="AP294" i="9"/>
  <c r="AO294" i="9"/>
  <c r="AN294" i="9"/>
  <c r="AM294" i="9"/>
  <c r="AL294" i="9"/>
  <c r="AK294" i="9"/>
  <c r="AJ294" i="9"/>
  <c r="AI294" i="9"/>
  <c r="AH294" i="9"/>
  <c r="AG294" i="9"/>
  <c r="AF294" i="9"/>
  <c r="AE294" i="9"/>
  <c r="AD294" i="9"/>
  <c r="AC294" i="9"/>
  <c r="AB294" i="9"/>
  <c r="AA294" i="9"/>
  <c r="Z294" i="9"/>
  <c r="Y294" i="9"/>
  <c r="X294" i="9"/>
  <c r="W294" i="9"/>
  <c r="V294" i="9"/>
  <c r="U294" i="9"/>
  <c r="T294" i="9"/>
  <c r="S294" i="9"/>
  <c r="R294" i="9"/>
  <c r="Q294" i="9"/>
  <c r="O294" i="9"/>
  <c r="N294" i="9"/>
  <c r="M294" i="9"/>
  <c r="L294" i="9"/>
  <c r="K294" i="9"/>
  <c r="J294" i="9"/>
  <c r="I294" i="9"/>
  <c r="H294" i="9"/>
  <c r="G294" i="9"/>
  <c r="F294" i="9"/>
  <c r="P293" i="9"/>
  <c r="P292" i="9"/>
  <c r="E290" i="9"/>
  <c r="AZ290" i="9"/>
  <c r="AY290" i="9"/>
  <c r="AX290" i="9"/>
  <c r="AW290" i="9"/>
  <c r="AV290" i="9"/>
  <c r="AU290" i="9"/>
  <c r="AT290" i="9"/>
  <c r="AS290" i="9"/>
  <c r="AR290" i="9"/>
  <c r="AQ290" i="9"/>
  <c r="AP290" i="9"/>
  <c r="AO290" i="9"/>
  <c r="AN290" i="9"/>
  <c r="AM290" i="9"/>
  <c r="AL290" i="9"/>
  <c r="AK290" i="9"/>
  <c r="AJ290" i="9"/>
  <c r="AI290" i="9"/>
  <c r="AH290" i="9"/>
  <c r="AG290" i="9"/>
  <c r="AF290" i="9"/>
  <c r="AE290" i="9"/>
  <c r="AD290" i="9"/>
  <c r="AC290" i="9"/>
  <c r="AB290" i="9"/>
  <c r="AA290" i="9"/>
  <c r="Z290" i="9"/>
  <c r="Y290" i="9"/>
  <c r="X290" i="9"/>
  <c r="W290" i="9"/>
  <c r="V290" i="9"/>
  <c r="U290" i="9"/>
  <c r="T290" i="9"/>
  <c r="S290" i="9"/>
  <c r="R290" i="9"/>
  <c r="Q290" i="9"/>
  <c r="O290" i="9"/>
  <c r="N290" i="9"/>
  <c r="M290" i="9"/>
  <c r="L290" i="9"/>
  <c r="K290" i="9"/>
  <c r="J290" i="9"/>
  <c r="I290" i="9"/>
  <c r="H290" i="9"/>
  <c r="G290" i="9"/>
  <c r="F290" i="9"/>
  <c r="AH279" i="9"/>
  <c r="O288" i="9"/>
  <c r="O285" i="9"/>
  <c r="O286" i="9"/>
  <c r="O287" i="9"/>
  <c r="O283" i="9"/>
  <c r="O284" i="9"/>
  <c r="O282" i="9"/>
  <c r="AQ281" i="9"/>
  <c r="AQ280" i="9" s="1"/>
  <c r="AP281" i="9"/>
  <c r="AP280" i="9" s="1"/>
  <c r="AS344" i="9" l="1"/>
  <c r="P344" i="9"/>
  <c r="P325" i="9"/>
  <c r="AS325" i="9"/>
  <c r="AR345" i="9"/>
  <c r="AR344" i="9" s="1"/>
  <c r="AS307" i="9"/>
  <c r="AS306" i="9" s="1"/>
  <c r="AR307" i="9"/>
  <c r="AR306" i="9" s="1"/>
  <c r="AR326" i="9"/>
  <c r="AR325" i="9" s="1"/>
  <c r="P290" i="9"/>
  <c r="P306" i="9"/>
  <c r="O280" i="9"/>
  <c r="P294" i="9"/>
  <c r="AH269" i="9"/>
  <c r="AH270" i="9"/>
  <c r="AH271" i="9"/>
  <c r="AH272" i="9"/>
  <c r="AH273" i="9"/>
  <c r="AH274" i="9"/>
  <c r="AH275" i="9"/>
  <c r="AH276" i="9"/>
  <c r="AH277" i="9"/>
  <c r="AH278" i="9"/>
  <c r="AH268" i="9"/>
  <c r="O268" i="9"/>
  <c r="O266" i="9" s="1"/>
  <c r="AQ267" i="9"/>
  <c r="AQ266" i="9" s="1"/>
  <c r="AP267" i="9"/>
  <c r="AP266" i="9" s="1"/>
  <c r="O265" i="9"/>
  <c r="AH265" i="9" s="1"/>
  <c r="AH263" i="9" s="1"/>
  <c r="P263" i="9"/>
  <c r="AQ264" i="9"/>
  <c r="AQ263" i="9" s="1"/>
  <c r="AP264" i="9"/>
  <c r="AP263" i="9" s="1"/>
  <c r="AX263" i="9"/>
  <c r="AW263" i="9"/>
  <c r="AT263" i="9"/>
  <c r="AS263" i="9"/>
  <c r="AR263" i="9"/>
  <c r="AO263" i="9"/>
  <c r="AN263" i="9"/>
  <c r="AM263" i="9"/>
  <c r="AL263" i="9"/>
  <c r="AK263" i="9"/>
  <c r="AJ263" i="9"/>
  <c r="AI263" i="9"/>
  <c r="AG263" i="9"/>
  <c r="AF263" i="9"/>
  <c r="AE263" i="9"/>
  <c r="AD263" i="9"/>
  <c r="AC263" i="9"/>
  <c r="AB263" i="9"/>
  <c r="AA263" i="9"/>
  <c r="Z263" i="9"/>
  <c r="Y263" i="9"/>
  <c r="X263" i="9"/>
  <c r="W263" i="9"/>
  <c r="V263" i="9"/>
  <c r="U263" i="9"/>
  <c r="T263" i="9"/>
  <c r="S263" i="9"/>
  <c r="R263" i="9"/>
  <c r="Q263" i="9"/>
  <c r="N263" i="9"/>
  <c r="M263" i="9"/>
  <c r="L263" i="9"/>
  <c r="K263" i="9"/>
  <c r="J263" i="9"/>
  <c r="I263" i="9"/>
  <c r="H263" i="9"/>
  <c r="G263" i="9"/>
  <c r="F263" i="9"/>
  <c r="E263" i="9"/>
  <c r="K86" i="12"/>
  <c r="J86" i="12"/>
  <c r="P261" i="9"/>
  <c r="P260" i="9"/>
  <c r="P259" i="9"/>
  <c r="P258" i="9"/>
  <c r="AQ257" i="9"/>
  <c r="AQ256" i="9" s="1"/>
  <c r="AP257" i="9"/>
  <c r="AP256" i="9" s="1"/>
  <c r="AX256" i="9"/>
  <c r="AW256" i="9"/>
  <c r="AT256" i="9"/>
  <c r="AS256" i="9"/>
  <c r="AR256" i="9"/>
  <c r="AO256" i="9"/>
  <c r="AN256" i="9"/>
  <c r="AM256" i="9"/>
  <c r="AL256" i="9"/>
  <c r="AK256" i="9"/>
  <c r="AJ256" i="9"/>
  <c r="AI256" i="9"/>
  <c r="AH256" i="9"/>
  <c r="AG256" i="9"/>
  <c r="AF256" i="9"/>
  <c r="AE256" i="9"/>
  <c r="AD256" i="9"/>
  <c r="AC256" i="9"/>
  <c r="AB256" i="9"/>
  <c r="AA256" i="9"/>
  <c r="Z256" i="9"/>
  <c r="Y256" i="9"/>
  <c r="X256" i="9"/>
  <c r="W256" i="9"/>
  <c r="V256" i="9"/>
  <c r="U256" i="9"/>
  <c r="T256" i="9"/>
  <c r="S256" i="9"/>
  <c r="R256" i="9"/>
  <c r="Q256" i="9"/>
  <c r="O256" i="9"/>
  <c r="N256" i="9"/>
  <c r="M256" i="9"/>
  <c r="L256" i="9"/>
  <c r="K256" i="9"/>
  <c r="J256" i="9"/>
  <c r="I256" i="9"/>
  <c r="H256" i="9"/>
  <c r="G256" i="9"/>
  <c r="F256" i="9"/>
  <c r="E256" i="9"/>
  <c r="P248" i="9"/>
  <c r="P247" i="9"/>
  <c r="P249" i="9"/>
  <c r="P250" i="9"/>
  <c r="P254" i="9"/>
  <c r="P253" i="9"/>
  <c r="P252" i="9"/>
  <c r="P251" i="9"/>
  <c r="P246" i="9"/>
  <c r="P245" i="9"/>
  <c r="P244" i="9"/>
  <c r="P243" i="9"/>
  <c r="P242" i="9"/>
  <c r="AQ241" i="9"/>
  <c r="AP241" i="9"/>
  <c r="P239" i="9"/>
  <c r="O228" i="9"/>
  <c r="O229" i="9"/>
  <c r="O230" i="9"/>
  <c r="O231" i="9"/>
  <c r="O232" i="9"/>
  <c r="O233" i="9"/>
  <c r="O234" i="9"/>
  <c r="O235" i="9"/>
  <c r="O227" i="9"/>
  <c r="P223" i="9"/>
  <c r="P221" i="9"/>
  <c r="P220" i="9"/>
  <c r="P219" i="9"/>
  <c r="P218" i="9"/>
  <c r="P217" i="9"/>
  <c r="P216" i="9"/>
  <c r="AK226" i="9"/>
  <c r="AK225" i="9" s="1"/>
  <c r="AI226" i="9"/>
  <c r="AI225" i="9" s="1"/>
  <c r="AZ225" i="9"/>
  <c r="AY225" i="9"/>
  <c r="AX225" i="9"/>
  <c r="AW225" i="9"/>
  <c r="AV225" i="9"/>
  <c r="AU225" i="9"/>
  <c r="AT225" i="9"/>
  <c r="AS225" i="9"/>
  <c r="AR225" i="9"/>
  <c r="AQ225" i="9"/>
  <c r="AP225" i="9"/>
  <c r="AO225" i="9"/>
  <c r="AN225" i="9"/>
  <c r="AM225" i="9"/>
  <c r="AL225" i="9"/>
  <c r="AJ225" i="9"/>
  <c r="AH225" i="9"/>
  <c r="AG225" i="9"/>
  <c r="AF225" i="9"/>
  <c r="AE225" i="9"/>
  <c r="AD225" i="9"/>
  <c r="AC225" i="9"/>
  <c r="AB225" i="9"/>
  <c r="AA225" i="9"/>
  <c r="Z225" i="9"/>
  <c r="Y225" i="9"/>
  <c r="X225" i="9"/>
  <c r="W225" i="9"/>
  <c r="V225" i="9"/>
  <c r="U225" i="9"/>
  <c r="T225" i="9"/>
  <c r="S225" i="9"/>
  <c r="R225" i="9"/>
  <c r="Q225" i="9"/>
  <c r="N225" i="9"/>
  <c r="M225" i="9"/>
  <c r="L225" i="9"/>
  <c r="K225" i="9"/>
  <c r="J225" i="9"/>
  <c r="I225" i="9"/>
  <c r="H225" i="9"/>
  <c r="G225" i="9"/>
  <c r="F225" i="9"/>
  <c r="E225" i="9"/>
  <c r="H17" i="25" s="1"/>
  <c r="D17" i="25" s="1"/>
  <c r="P224" i="9"/>
  <c r="P222" i="9"/>
  <c r="P215" i="9"/>
  <c r="P214" i="9"/>
  <c r="P213" i="9"/>
  <c r="AK212" i="9"/>
  <c r="AK211" i="9" s="1"/>
  <c r="AI212" i="9"/>
  <c r="AI211" i="9" s="1"/>
  <c r="AX211" i="9"/>
  <c r="AW211" i="9"/>
  <c r="AV211" i="9"/>
  <c r="AT211" i="9"/>
  <c r="AS211" i="9"/>
  <c r="AQ211" i="9"/>
  <c r="AP211" i="9"/>
  <c r="AO211" i="9"/>
  <c r="AN211" i="9"/>
  <c r="Q211" i="9"/>
  <c r="O211" i="9"/>
  <c r="N211" i="9"/>
  <c r="M211" i="9"/>
  <c r="L211" i="9"/>
  <c r="K211" i="9"/>
  <c r="J211" i="9"/>
  <c r="I211" i="9"/>
  <c r="H211" i="9"/>
  <c r="G211" i="9"/>
  <c r="F211" i="9"/>
  <c r="E211" i="9"/>
  <c r="H16" i="25" s="1"/>
  <c r="D16" i="25" s="1"/>
  <c r="I86" i="12"/>
  <c r="P207" i="9"/>
  <c r="P209" i="9"/>
  <c r="P208" i="9"/>
  <c r="P206" i="9"/>
  <c r="P205" i="9"/>
  <c r="AK194" i="9"/>
  <c r="AK193" i="9" s="1"/>
  <c r="AI194" i="9"/>
  <c r="AI193" i="9" s="1"/>
  <c r="E184" i="9"/>
  <c r="P203" i="9"/>
  <c r="P202" i="9"/>
  <c r="P201" i="9"/>
  <c r="P200" i="9"/>
  <c r="P199" i="9"/>
  <c r="P198" i="9"/>
  <c r="P197" i="9"/>
  <c r="P196" i="9"/>
  <c r="P195" i="9"/>
  <c r="AZ193" i="9"/>
  <c r="AY193" i="9"/>
  <c r="AX193" i="9"/>
  <c r="AW193" i="9"/>
  <c r="AV193" i="9"/>
  <c r="AU193" i="9"/>
  <c r="AT193" i="9"/>
  <c r="AS193" i="9"/>
  <c r="AR193" i="9"/>
  <c r="AQ193" i="9"/>
  <c r="AP193" i="9"/>
  <c r="AO193" i="9"/>
  <c r="AN193" i="9"/>
  <c r="AM193" i="9"/>
  <c r="AL193" i="9"/>
  <c r="AJ193" i="9"/>
  <c r="AH193" i="9"/>
  <c r="AG193" i="9"/>
  <c r="AF193" i="9"/>
  <c r="AE193" i="9"/>
  <c r="AD193" i="9"/>
  <c r="AC193" i="9"/>
  <c r="AB193" i="9"/>
  <c r="AA193" i="9"/>
  <c r="Z193" i="9"/>
  <c r="Y193" i="9"/>
  <c r="X193" i="9"/>
  <c r="W193" i="9"/>
  <c r="V193" i="9"/>
  <c r="U193" i="9"/>
  <c r="T193" i="9"/>
  <c r="S193" i="9"/>
  <c r="R193" i="9"/>
  <c r="Q193" i="9"/>
  <c r="O193" i="9"/>
  <c r="N193" i="9"/>
  <c r="M193" i="9"/>
  <c r="L193" i="9"/>
  <c r="K193" i="9"/>
  <c r="J193" i="9"/>
  <c r="I193" i="9"/>
  <c r="H193" i="9"/>
  <c r="G193" i="9"/>
  <c r="F193" i="9"/>
  <c r="E193" i="9"/>
  <c r="P192" i="9"/>
  <c r="P191" i="9"/>
  <c r="P190" i="9"/>
  <c r="P189" i="9"/>
  <c r="P188" i="9"/>
  <c r="P187" i="9"/>
  <c r="P186" i="9"/>
  <c r="AK185" i="9"/>
  <c r="AK184" i="9" s="1"/>
  <c r="AI185" i="9"/>
  <c r="AI184" i="9" s="1"/>
  <c r="AX184" i="9"/>
  <c r="AW184" i="9"/>
  <c r="AV184" i="9"/>
  <c r="AT184" i="9"/>
  <c r="AS184" i="9"/>
  <c r="AQ184" i="9"/>
  <c r="AP184" i="9"/>
  <c r="AO184" i="9"/>
  <c r="AN184" i="9"/>
  <c r="Q184" i="9"/>
  <c r="O184" i="9"/>
  <c r="N184" i="9"/>
  <c r="M184" i="9"/>
  <c r="L184" i="9"/>
  <c r="K184" i="9"/>
  <c r="J184" i="9"/>
  <c r="I184" i="9"/>
  <c r="H184" i="9"/>
  <c r="G184" i="9"/>
  <c r="F184" i="9"/>
  <c r="P182" i="9"/>
  <c r="P181" i="9"/>
  <c r="P180" i="9"/>
  <c r="P179" i="9"/>
  <c r="F172" i="9"/>
  <c r="G172" i="9"/>
  <c r="H172" i="9"/>
  <c r="I172" i="9"/>
  <c r="J172" i="9"/>
  <c r="K172" i="9"/>
  <c r="L172" i="9"/>
  <c r="M172" i="9"/>
  <c r="N172" i="9"/>
  <c r="O172" i="9"/>
  <c r="Q172" i="9"/>
  <c r="R172" i="9"/>
  <c r="S172" i="9"/>
  <c r="T172" i="9"/>
  <c r="U172" i="9"/>
  <c r="V172" i="9"/>
  <c r="W172" i="9"/>
  <c r="X172" i="9"/>
  <c r="Y172" i="9"/>
  <c r="Z172" i="9"/>
  <c r="AA172" i="9"/>
  <c r="AB172" i="9"/>
  <c r="AC172" i="9"/>
  <c r="AD172" i="9"/>
  <c r="AE172" i="9"/>
  <c r="AF172" i="9"/>
  <c r="AG172" i="9"/>
  <c r="AH172" i="9"/>
  <c r="AI172" i="9"/>
  <c r="AJ172" i="9"/>
  <c r="AK172" i="9"/>
  <c r="AL172" i="9"/>
  <c r="AM172" i="9"/>
  <c r="AN172" i="9"/>
  <c r="AO172" i="9"/>
  <c r="AP172" i="9"/>
  <c r="AQ172" i="9"/>
  <c r="AR172" i="9"/>
  <c r="AS172" i="9"/>
  <c r="AT172" i="9"/>
  <c r="AU172" i="9"/>
  <c r="AV172" i="9"/>
  <c r="AW172" i="9"/>
  <c r="AX172" i="9"/>
  <c r="AY172" i="9"/>
  <c r="AZ172" i="9"/>
  <c r="F166" i="9"/>
  <c r="G166" i="9"/>
  <c r="H166" i="9"/>
  <c r="I166" i="9"/>
  <c r="J166" i="9"/>
  <c r="K166" i="9"/>
  <c r="L166" i="9"/>
  <c r="M166" i="9"/>
  <c r="N166" i="9"/>
  <c r="O166" i="9"/>
  <c r="Q166" i="9"/>
  <c r="R166" i="9"/>
  <c r="S166" i="9"/>
  <c r="T166" i="9"/>
  <c r="U166" i="9"/>
  <c r="V166" i="9"/>
  <c r="W166" i="9"/>
  <c r="X166" i="9"/>
  <c r="Y166" i="9"/>
  <c r="Z166" i="9"/>
  <c r="AA166" i="9"/>
  <c r="AB166" i="9"/>
  <c r="AC166" i="9"/>
  <c r="AD166" i="9"/>
  <c r="AE166" i="9"/>
  <c r="AF166" i="9"/>
  <c r="AG166" i="9"/>
  <c r="AH166" i="9"/>
  <c r="AI166" i="9"/>
  <c r="AJ166" i="9"/>
  <c r="AK166" i="9"/>
  <c r="AL166" i="9"/>
  <c r="AM166" i="9"/>
  <c r="AN166" i="9"/>
  <c r="AO166" i="9"/>
  <c r="AP166" i="9"/>
  <c r="AQ166" i="9"/>
  <c r="AR166" i="9"/>
  <c r="AS166" i="9"/>
  <c r="AT166" i="9"/>
  <c r="AU166" i="9"/>
  <c r="AV166" i="9"/>
  <c r="AW166" i="9"/>
  <c r="AX166" i="9"/>
  <c r="AY166" i="9"/>
  <c r="AZ166" i="9"/>
  <c r="P176" i="9"/>
  <c r="P175" i="9"/>
  <c r="P174" i="9"/>
  <c r="P169" i="9"/>
  <c r="P170" i="9"/>
  <c r="P171" i="9"/>
  <c r="P168" i="9"/>
  <c r="H13" i="25" l="1"/>
  <c r="P177" i="9"/>
  <c r="AH266" i="9"/>
  <c r="O263" i="9"/>
  <c r="P256" i="9"/>
  <c r="O225" i="9"/>
  <c r="P211" i="9"/>
  <c r="P225" i="9"/>
  <c r="P193" i="9"/>
  <c r="P184" i="9"/>
  <c r="P166" i="9"/>
  <c r="P172" i="9"/>
  <c r="P164" i="9" l="1"/>
  <c r="N23" i="12"/>
  <c r="B25" i="12"/>
  <c r="AS160" i="9"/>
  <c r="N158" i="9"/>
  <c r="AT159" i="9"/>
  <c r="AS159" i="9"/>
  <c r="AK159" i="9"/>
  <c r="AK158" i="9" s="1"/>
  <c r="AI159" i="9"/>
  <c r="AI158" i="9" s="1"/>
  <c r="AS154" i="9"/>
  <c r="AS155" i="9"/>
  <c r="AS156" i="9"/>
  <c r="AS157" i="9"/>
  <c r="AT153" i="9"/>
  <c r="AS153" i="9"/>
  <c r="P152" i="9"/>
  <c r="AZ158" i="9"/>
  <c r="AY158" i="9"/>
  <c r="AX158" i="9"/>
  <c r="AW158" i="9"/>
  <c r="AV158" i="9"/>
  <c r="AU158" i="9"/>
  <c r="AR158" i="9"/>
  <c r="AQ158" i="9"/>
  <c r="AP158" i="9"/>
  <c r="AO158" i="9"/>
  <c r="AN158" i="9"/>
  <c r="AM158" i="9"/>
  <c r="AL158" i="9"/>
  <c r="AJ158" i="9"/>
  <c r="AH158" i="9"/>
  <c r="AG158" i="9"/>
  <c r="AF158" i="9"/>
  <c r="AE158" i="9"/>
  <c r="AD158" i="9"/>
  <c r="AC158" i="9"/>
  <c r="AB158" i="9"/>
  <c r="AA158" i="9"/>
  <c r="Z158" i="9"/>
  <c r="Y158" i="9"/>
  <c r="X158" i="9"/>
  <c r="W158" i="9"/>
  <c r="V158" i="9"/>
  <c r="U158" i="9"/>
  <c r="T158" i="9"/>
  <c r="S158" i="9"/>
  <c r="R158" i="9"/>
  <c r="Q158" i="9"/>
  <c r="O158" i="9"/>
  <c r="M158" i="9"/>
  <c r="L158" i="9"/>
  <c r="K158" i="9"/>
  <c r="J158" i="9"/>
  <c r="I158" i="9"/>
  <c r="H158" i="9"/>
  <c r="G158" i="9"/>
  <c r="F158" i="9"/>
  <c r="AK153" i="9"/>
  <c r="AK152" i="9" s="1"/>
  <c r="AI153" i="9"/>
  <c r="AI152" i="9" s="1"/>
  <c r="AZ152" i="9"/>
  <c r="AY152" i="9"/>
  <c r="AX152" i="9"/>
  <c r="AW152" i="9"/>
  <c r="AV152" i="9"/>
  <c r="AU152" i="9"/>
  <c r="AR152" i="9"/>
  <c r="AQ152" i="9"/>
  <c r="AP152" i="9"/>
  <c r="AO152" i="9"/>
  <c r="AN152" i="9"/>
  <c r="AM152" i="9"/>
  <c r="AL152" i="9"/>
  <c r="AJ152" i="9"/>
  <c r="AH152" i="9"/>
  <c r="AG152" i="9"/>
  <c r="AF152" i="9"/>
  <c r="AE152" i="9"/>
  <c r="AD152" i="9"/>
  <c r="AC152" i="9"/>
  <c r="AB152" i="9"/>
  <c r="AA152" i="9"/>
  <c r="Z152" i="9"/>
  <c r="Y152" i="9"/>
  <c r="X152" i="9"/>
  <c r="W152" i="9"/>
  <c r="V152" i="9"/>
  <c r="U152" i="9"/>
  <c r="T152" i="9"/>
  <c r="S152" i="9"/>
  <c r="R152" i="9"/>
  <c r="Q152" i="9"/>
  <c r="O152" i="9"/>
  <c r="M152" i="9"/>
  <c r="L152" i="9"/>
  <c r="K152" i="9"/>
  <c r="J152" i="9"/>
  <c r="I152" i="9"/>
  <c r="H152" i="9"/>
  <c r="G152" i="9"/>
  <c r="F152" i="9"/>
  <c r="F139" i="9"/>
  <c r="G139" i="9"/>
  <c r="H139" i="9"/>
  <c r="I139" i="9"/>
  <c r="J139" i="9"/>
  <c r="K139" i="9"/>
  <c r="L139" i="9"/>
  <c r="M139" i="9"/>
  <c r="N139" i="9"/>
  <c r="O139" i="9"/>
  <c r="Q139" i="9"/>
  <c r="R139" i="9"/>
  <c r="S139" i="9"/>
  <c r="T139" i="9"/>
  <c r="U139" i="9"/>
  <c r="V139" i="9"/>
  <c r="W139" i="9"/>
  <c r="X139" i="9"/>
  <c r="Y139" i="9"/>
  <c r="Z139" i="9"/>
  <c r="AA139" i="9"/>
  <c r="AB139" i="9"/>
  <c r="AC139" i="9"/>
  <c r="AD139" i="9"/>
  <c r="AE139" i="9"/>
  <c r="AF139" i="9"/>
  <c r="AG139" i="9"/>
  <c r="AH139" i="9"/>
  <c r="AJ139" i="9"/>
  <c r="AL139" i="9"/>
  <c r="AM139" i="9"/>
  <c r="AN139" i="9"/>
  <c r="AO139" i="9"/>
  <c r="AP139" i="9"/>
  <c r="AQ139" i="9"/>
  <c r="AU139" i="9"/>
  <c r="AV139" i="9"/>
  <c r="AW139" i="9"/>
  <c r="AX139" i="9"/>
  <c r="AY139" i="9"/>
  <c r="AZ139" i="9"/>
  <c r="Q119" i="9"/>
  <c r="R119" i="9"/>
  <c r="S119" i="9"/>
  <c r="T119" i="9"/>
  <c r="U119" i="9"/>
  <c r="V119" i="9"/>
  <c r="W119" i="9"/>
  <c r="X119" i="9"/>
  <c r="Y119" i="9"/>
  <c r="Z119" i="9"/>
  <c r="AA119" i="9"/>
  <c r="AB119" i="9"/>
  <c r="AC119" i="9"/>
  <c r="AD119" i="9"/>
  <c r="AE119" i="9"/>
  <c r="AF119" i="9"/>
  <c r="AG119" i="9"/>
  <c r="AH119" i="9"/>
  <c r="AJ119" i="9"/>
  <c r="AL119" i="9"/>
  <c r="AM119" i="9"/>
  <c r="AN119" i="9"/>
  <c r="AO119" i="9"/>
  <c r="AP119" i="9"/>
  <c r="AQ119" i="9"/>
  <c r="AU119" i="9"/>
  <c r="F119" i="9"/>
  <c r="G119" i="9"/>
  <c r="H119" i="9"/>
  <c r="I119" i="9"/>
  <c r="J119" i="9"/>
  <c r="K119" i="9"/>
  <c r="L119" i="9"/>
  <c r="M119" i="9"/>
  <c r="N119" i="9"/>
  <c r="O119" i="9"/>
  <c r="P151" i="9"/>
  <c r="P150" i="9"/>
  <c r="AR150" i="9" s="1"/>
  <c r="P149" i="9"/>
  <c r="AR149" i="9" s="1"/>
  <c r="P148" i="9"/>
  <c r="AR148" i="9" s="1"/>
  <c r="P147" i="9"/>
  <c r="AR147" i="9" s="1"/>
  <c r="P146" i="9"/>
  <c r="P145" i="9"/>
  <c r="AR145" i="9" s="1"/>
  <c r="P144" i="9"/>
  <c r="AR144" i="9" s="1"/>
  <c r="P143" i="9"/>
  <c r="P142" i="9"/>
  <c r="AR142" i="9" s="1"/>
  <c r="P141" i="9"/>
  <c r="AR141" i="9" s="1"/>
  <c r="AK140" i="9"/>
  <c r="AK139" i="9" s="1"/>
  <c r="AI140" i="9"/>
  <c r="AI139" i="9" s="1"/>
  <c r="P138" i="9"/>
  <c r="AR138" i="9" s="1"/>
  <c r="P137" i="9"/>
  <c r="P136" i="9"/>
  <c r="AR136" i="9" s="1"/>
  <c r="P135" i="9"/>
  <c r="P134" i="9"/>
  <c r="AR134" i="9" s="1"/>
  <c r="P133" i="9"/>
  <c r="AR133" i="9" s="1"/>
  <c r="P132" i="9"/>
  <c r="AR132" i="9" s="1"/>
  <c r="P131" i="9"/>
  <c r="AR131" i="9" s="1"/>
  <c r="P130" i="9"/>
  <c r="AR130" i="9" s="1"/>
  <c r="P129" i="9"/>
  <c r="AR129" i="9" s="1"/>
  <c r="P128" i="9"/>
  <c r="P127" i="9"/>
  <c r="AR127" i="9" s="1"/>
  <c r="P126" i="9"/>
  <c r="AR126" i="9" s="1"/>
  <c r="P125" i="9"/>
  <c r="AR125" i="9" s="1"/>
  <c r="P124" i="9"/>
  <c r="AR124" i="9" s="1"/>
  <c r="P123" i="9"/>
  <c r="AR123" i="9" s="1"/>
  <c r="P122" i="9"/>
  <c r="AR122" i="9" s="1"/>
  <c r="P121" i="9"/>
  <c r="AR121" i="9" s="1"/>
  <c r="AK120" i="9"/>
  <c r="AK119" i="9" s="1"/>
  <c r="AI120" i="9"/>
  <c r="AI119" i="9" s="1"/>
  <c r="P101" i="9"/>
  <c r="P118" i="9"/>
  <c r="P117" i="9"/>
  <c r="AR117" i="9" s="1"/>
  <c r="P116" i="9"/>
  <c r="AR116" i="9" s="1"/>
  <c r="P115" i="9"/>
  <c r="AR115" i="9" s="1"/>
  <c r="P114" i="9"/>
  <c r="AR114" i="9" s="1"/>
  <c r="P113" i="9"/>
  <c r="P112" i="9"/>
  <c r="AR112" i="9" s="1"/>
  <c r="P111" i="9"/>
  <c r="AR111" i="9" s="1"/>
  <c r="P110" i="9"/>
  <c r="AR110" i="9" s="1"/>
  <c r="P109" i="9"/>
  <c r="P108" i="9"/>
  <c r="P107" i="9"/>
  <c r="P106" i="9"/>
  <c r="P105" i="9"/>
  <c r="AR105" i="9" s="1"/>
  <c r="P104" i="9"/>
  <c r="AR104" i="9" s="1"/>
  <c r="P103" i="9"/>
  <c r="AR103" i="9" s="1"/>
  <c r="P102" i="9"/>
  <c r="AR102" i="9" s="1"/>
  <c r="P100" i="9"/>
  <c r="AR100" i="9" s="1"/>
  <c r="AK99" i="9"/>
  <c r="AI99" i="9"/>
  <c r="L86" i="12"/>
  <c r="H86" i="12"/>
  <c r="G86" i="12"/>
  <c r="F86" i="12"/>
  <c r="N132" i="12"/>
  <c r="P87" i="9"/>
  <c r="P96" i="9"/>
  <c r="N93" i="9"/>
  <c r="N77" i="9" s="1"/>
  <c r="P91" i="9"/>
  <c r="P84" i="9"/>
  <c r="P85" i="9"/>
  <c r="P86" i="9"/>
  <c r="P90" i="9"/>
  <c r="P89" i="9"/>
  <c r="P88" i="9"/>
  <c r="P83" i="9"/>
  <c r="P82" i="9"/>
  <c r="P80" i="9"/>
  <c r="P79" i="9"/>
  <c r="P64" i="9"/>
  <c r="P63" i="9"/>
  <c r="P62" i="9"/>
  <c r="P61" i="9"/>
  <c r="P60" i="9"/>
  <c r="P59" i="9"/>
  <c r="P58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10" i="9"/>
  <c r="AK41" i="9"/>
  <c r="AI41" i="9"/>
  <c r="AI9" i="9"/>
  <c r="AK9" i="9"/>
  <c r="J8" i="29"/>
  <c r="K8" i="29"/>
  <c r="L8" i="29"/>
  <c r="M8" i="29"/>
  <c r="N8" i="29"/>
  <c r="P77" i="9" l="1"/>
  <c r="E800" i="9"/>
  <c r="AS113" i="9"/>
  <c r="AR113" i="9"/>
  <c r="AS137" i="9"/>
  <c r="AR137" i="9"/>
  <c r="AS151" i="9"/>
  <c r="AR151" i="9"/>
  <c r="AS128" i="9"/>
  <c r="AR128" i="9"/>
  <c r="AS106" i="9"/>
  <c r="AR106" i="9"/>
  <c r="AS118" i="9"/>
  <c r="AR118" i="9"/>
  <c r="AS107" i="9"/>
  <c r="AR107" i="9"/>
  <c r="AS109" i="9"/>
  <c r="AR109" i="9"/>
  <c r="AS108" i="9"/>
  <c r="AR108" i="9"/>
  <c r="AS143" i="9"/>
  <c r="AR143" i="9"/>
  <c r="AS101" i="9"/>
  <c r="AR101" i="9"/>
  <c r="AS146" i="9"/>
  <c r="AR146" i="9"/>
  <c r="AS135" i="9"/>
  <c r="AR135" i="9"/>
  <c r="N152" i="9"/>
  <c r="AT158" i="9"/>
  <c r="P158" i="9"/>
  <c r="AS127" i="9"/>
  <c r="AT152" i="9"/>
  <c r="P139" i="9"/>
  <c r="P119" i="9"/>
  <c r="AS147" i="9"/>
  <c r="AS142" i="9"/>
  <c r="AS150" i="9"/>
  <c r="AS144" i="9"/>
  <c r="AS148" i="9"/>
  <c r="AS100" i="9"/>
  <c r="AS141" i="9"/>
  <c r="AS145" i="9"/>
  <c r="AS149" i="9"/>
  <c r="AS115" i="9"/>
  <c r="AS112" i="9"/>
  <c r="AS122" i="9"/>
  <c r="AS130" i="9"/>
  <c r="AS126" i="9"/>
  <c r="AS134" i="9"/>
  <c r="AS123" i="9"/>
  <c r="AS111" i="9"/>
  <c r="AS121" i="9"/>
  <c r="AS124" i="9"/>
  <c r="AS132" i="9"/>
  <c r="AS131" i="9"/>
  <c r="AS110" i="9"/>
  <c r="AS103" i="9"/>
  <c r="AS125" i="9"/>
  <c r="AS129" i="9"/>
  <c r="AS133" i="9"/>
  <c r="AS138" i="9"/>
  <c r="AS105" i="9"/>
  <c r="AS136" i="9"/>
  <c r="AS117" i="9"/>
  <c r="AS116" i="9"/>
  <c r="AS104" i="9"/>
  <c r="AS114" i="9"/>
  <c r="AS102" i="9"/>
  <c r="B41" i="30"/>
  <c r="B40" i="30"/>
  <c r="B39" i="30"/>
  <c r="B38" i="30"/>
  <c r="B37" i="30"/>
  <c r="B36" i="30"/>
  <c r="B35" i="30"/>
  <c r="B34" i="30"/>
  <c r="B33" i="30"/>
  <c r="B32" i="30"/>
  <c r="B31" i="30"/>
  <c r="B30" i="30"/>
  <c r="B29" i="30"/>
  <c r="B28" i="30"/>
  <c r="B27" i="30"/>
  <c r="B26" i="30"/>
  <c r="B25" i="30"/>
  <c r="B24" i="30"/>
  <c r="B23" i="30"/>
  <c r="B22" i="30"/>
  <c r="B21" i="30"/>
  <c r="B20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18" i="30"/>
  <c r="H20" i="30"/>
  <c r="H21" i="30"/>
  <c r="H22" i="30"/>
  <c r="H23" i="30"/>
  <c r="H24" i="30"/>
  <c r="H37" i="30" s="1"/>
  <c r="H25" i="30"/>
  <c r="H26" i="30"/>
  <c r="H27" i="30"/>
  <c r="H28" i="30"/>
  <c r="H29" i="30"/>
  <c r="H30" i="30"/>
  <c r="H31" i="30"/>
  <c r="H32" i="30"/>
  <c r="H33" i="30"/>
  <c r="H38" i="30"/>
  <c r="H39" i="30"/>
  <c r="H19" i="30"/>
  <c r="H18" i="30"/>
  <c r="B18" i="30" s="1"/>
  <c r="B16" i="30"/>
  <c r="E16" i="30"/>
  <c r="E17" i="30" s="1"/>
  <c r="B15" i="30"/>
  <c r="B14" i="30"/>
  <c r="B13" i="30"/>
  <c r="B12" i="30"/>
  <c r="B11" i="30"/>
  <c r="B10" i="30"/>
  <c r="B9" i="30"/>
  <c r="B8" i="30"/>
  <c r="E7" i="30"/>
  <c r="E8" i="30" s="1"/>
  <c r="E9" i="30" s="1"/>
  <c r="E10" i="30" s="1"/>
  <c r="E11" i="30" s="1"/>
  <c r="E12" i="30" s="1"/>
  <c r="E13" i="30" s="1"/>
  <c r="B7" i="30"/>
  <c r="B6" i="30"/>
  <c r="AR119" i="9" l="1"/>
  <c r="AR139" i="9"/>
  <c r="AS158" i="9"/>
  <c r="AT119" i="9"/>
  <c r="AS152" i="9"/>
  <c r="AT139" i="9"/>
  <c r="AS119" i="9"/>
  <c r="AS139" i="9"/>
  <c r="H36" i="30"/>
  <c r="H35" i="30"/>
  <c r="H34" i="30"/>
  <c r="H41" i="30"/>
  <c r="H40" i="30"/>
  <c r="B19" i="30"/>
  <c r="E18" i="30"/>
  <c r="E19" i="30" s="1"/>
  <c r="E20" i="30" s="1"/>
  <c r="E21" i="30" s="1"/>
  <c r="E22" i="30" s="1"/>
  <c r="E23" i="30" s="1"/>
  <c r="E24" i="30" s="1"/>
  <c r="E25" i="30" s="1"/>
  <c r="E26" i="30" s="1"/>
  <c r="E27" i="30" s="1"/>
  <c r="E28" i="30" s="1"/>
  <c r="E29" i="30" s="1"/>
  <c r="E30" i="30" s="1"/>
  <c r="E31" i="30" s="1"/>
  <c r="E32" i="30" s="1"/>
  <c r="E33" i="30" s="1"/>
  <c r="E34" i="30" s="1"/>
  <c r="E35" i="30" s="1"/>
  <c r="E36" i="30" s="1"/>
  <c r="E37" i="30" s="1"/>
  <c r="E38" i="30" s="1"/>
  <c r="E39" i="30" s="1"/>
  <c r="E40" i="30" s="1"/>
  <c r="E41" i="30" s="1"/>
  <c r="E42" i="30" s="1"/>
  <c r="E43" i="30" s="1"/>
  <c r="E44" i="30" s="1"/>
  <c r="E45" i="30" s="1"/>
  <c r="E46" i="30" s="1"/>
  <c r="E47" i="30" s="1"/>
  <c r="E48" i="30" s="1"/>
  <c r="E49" i="30" s="1"/>
  <c r="E50" i="30" s="1"/>
  <c r="E51" i="30" s="1"/>
  <c r="E52" i="30" s="1"/>
  <c r="N50" i="12" l="1"/>
  <c r="E86" i="12"/>
  <c r="O70" i="9"/>
  <c r="O69" i="9"/>
  <c r="O71" i="9"/>
  <c r="O68" i="9"/>
  <c r="O66" i="9" l="1"/>
  <c r="N66" i="9"/>
  <c r="N71" i="9"/>
  <c r="AX240" i="9" l="1"/>
  <c r="AW240" i="9"/>
  <c r="AT240" i="9"/>
  <c r="AS240" i="9"/>
  <c r="AR240" i="9"/>
  <c r="AO240" i="9"/>
  <c r="AN240" i="9"/>
  <c r="AM240" i="9"/>
  <c r="AL240" i="9"/>
  <c r="AK240" i="9"/>
  <c r="AJ240" i="9"/>
  <c r="AI240" i="9"/>
  <c r="AH240" i="9"/>
  <c r="AG240" i="9"/>
  <c r="AF240" i="9"/>
  <c r="AE240" i="9"/>
  <c r="AD240" i="9"/>
  <c r="AC240" i="9"/>
  <c r="AB240" i="9"/>
  <c r="AA240" i="9"/>
  <c r="Z240" i="9"/>
  <c r="Y240" i="9"/>
  <c r="X240" i="9"/>
  <c r="W240" i="9"/>
  <c r="V240" i="9"/>
  <c r="U240" i="9"/>
  <c r="T240" i="9"/>
  <c r="S240" i="9"/>
  <c r="R240" i="9"/>
  <c r="Q240" i="9"/>
  <c r="P240" i="9"/>
  <c r="O240" i="9"/>
  <c r="M240" i="9"/>
  <c r="L240" i="9"/>
  <c r="K240" i="9"/>
  <c r="J240" i="9"/>
  <c r="I240" i="9"/>
  <c r="H240" i="9"/>
  <c r="G240" i="9"/>
  <c r="F240" i="9"/>
  <c r="E240" i="9"/>
  <c r="AP240" i="9" l="1"/>
  <c r="AQ240" i="9"/>
  <c r="N240" i="9"/>
  <c r="AH163" i="9" l="1"/>
  <c r="O94" i="9"/>
  <c r="AG78" i="9"/>
  <c r="AG77" i="9" s="1"/>
  <c r="N94" i="9" l="1"/>
  <c r="E797" i="9" l="1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R498" i="9" s="1"/>
  <c r="R461" i="9" s="1"/>
  <c r="R414" i="9" s="1"/>
  <c r="R376" i="9" s="1"/>
  <c r="R351" i="9" s="1"/>
  <c r="S40" i="9"/>
  <c r="S498" i="9" s="1"/>
  <c r="S461" i="9" s="1"/>
  <c r="S414" i="9" s="1"/>
  <c r="S376" i="9" s="1"/>
  <c r="S351" i="9" s="1"/>
  <c r="T40" i="9"/>
  <c r="T498" i="9" s="1"/>
  <c r="T461" i="9" s="1"/>
  <c r="T414" i="9" s="1"/>
  <c r="T376" i="9" s="1"/>
  <c r="T351" i="9" s="1"/>
  <c r="U40" i="9"/>
  <c r="U498" i="9" s="1"/>
  <c r="U461" i="9" s="1"/>
  <c r="U414" i="9" s="1"/>
  <c r="U376" i="9" s="1"/>
  <c r="U351" i="9" s="1"/>
  <c r="V40" i="9"/>
  <c r="V498" i="9" s="1"/>
  <c r="V461" i="9" s="1"/>
  <c r="V414" i="9" s="1"/>
  <c r="V376" i="9" s="1"/>
  <c r="V351" i="9" s="1"/>
  <c r="W40" i="9"/>
  <c r="W498" i="9" s="1"/>
  <c r="W461" i="9" s="1"/>
  <c r="W414" i="9" s="1"/>
  <c r="W376" i="9" s="1"/>
  <c r="W351" i="9" s="1"/>
  <c r="X40" i="9"/>
  <c r="X498" i="9" s="1"/>
  <c r="X461" i="9" s="1"/>
  <c r="X414" i="9" s="1"/>
  <c r="X376" i="9" s="1"/>
  <c r="X351" i="9" s="1"/>
  <c r="Z40" i="9"/>
  <c r="Z498" i="9" s="1"/>
  <c r="Z461" i="9" s="1"/>
  <c r="Z414" i="9" s="1"/>
  <c r="Z376" i="9" s="1"/>
  <c r="Z351" i="9" s="1"/>
  <c r="AA40" i="9"/>
  <c r="AA498" i="9" s="1"/>
  <c r="AA461" i="9" s="1"/>
  <c r="AA414" i="9" s="1"/>
  <c r="AA376" i="9" s="1"/>
  <c r="AA351" i="9" s="1"/>
  <c r="AB40" i="9"/>
  <c r="AB498" i="9" s="1"/>
  <c r="AB461" i="9" s="1"/>
  <c r="AB414" i="9" s="1"/>
  <c r="AB376" i="9" s="1"/>
  <c r="AB351" i="9" s="1"/>
  <c r="AC40" i="9"/>
  <c r="AC498" i="9" s="1"/>
  <c r="AC461" i="9" s="1"/>
  <c r="AD40" i="9"/>
  <c r="AD498" i="9" s="1"/>
  <c r="AD461" i="9" s="1"/>
  <c r="AD414" i="9" s="1"/>
  <c r="AD376" i="9" s="1"/>
  <c r="AD351" i="9" s="1"/>
  <c r="AE40" i="9"/>
  <c r="AE498" i="9" s="1"/>
  <c r="AE461" i="9" s="1"/>
  <c r="AE414" i="9" s="1"/>
  <c r="AE376" i="9" s="1"/>
  <c r="AE351" i="9" s="1"/>
  <c r="AF40" i="9"/>
  <c r="AF498" i="9" s="1"/>
  <c r="AF461" i="9" s="1"/>
  <c r="AF414" i="9" s="1"/>
  <c r="AF376" i="9" s="1"/>
  <c r="AF351" i="9" s="1"/>
  <c r="AH40" i="9"/>
  <c r="AH498" i="9" s="1"/>
  <c r="AH461" i="9" s="1"/>
  <c r="AH414" i="9" s="1"/>
  <c r="AH376" i="9" s="1"/>
  <c r="AH351" i="9" s="1"/>
  <c r="AJ40" i="9"/>
  <c r="AJ498" i="9" s="1"/>
  <c r="AJ461" i="9" s="1"/>
  <c r="AJ414" i="9" s="1"/>
  <c r="AJ376" i="9" s="1"/>
  <c r="AJ351" i="9" s="1"/>
  <c r="AL40" i="9"/>
  <c r="AL498" i="9" s="1"/>
  <c r="AL461" i="9" s="1"/>
  <c r="AL414" i="9" s="1"/>
  <c r="AL376" i="9" s="1"/>
  <c r="AL351" i="9" s="1"/>
  <c r="AM40" i="9"/>
  <c r="AM498" i="9" s="1"/>
  <c r="AM461" i="9" s="1"/>
  <c r="AM414" i="9" s="1"/>
  <c r="AM376" i="9" s="1"/>
  <c r="AM351" i="9" s="1"/>
  <c r="AN40" i="9"/>
  <c r="AO40" i="9"/>
  <c r="AP40" i="9"/>
  <c r="AQ40" i="9"/>
  <c r="AR40" i="9"/>
  <c r="AR498" i="9" s="1"/>
  <c r="AS40" i="9"/>
  <c r="AT40" i="9"/>
  <c r="AU40" i="9"/>
  <c r="AU498" i="9" s="1"/>
  <c r="AU461" i="9" s="1"/>
  <c r="AU414" i="9" s="1"/>
  <c r="AU376" i="9" s="1"/>
  <c r="AU351" i="9" s="1"/>
  <c r="AV40" i="9"/>
  <c r="AW40" i="9"/>
  <c r="AX40" i="9"/>
  <c r="AY40" i="9"/>
  <c r="AY498" i="9" s="1"/>
  <c r="AY461" i="9" s="1"/>
  <c r="AY414" i="9" s="1"/>
  <c r="AY376" i="9" s="1"/>
  <c r="AY351" i="9" s="1"/>
  <c r="AZ40" i="9"/>
  <c r="AZ498" i="9" s="1"/>
  <c r="AZ461" i="9" s="1"/>
  <c r="AZ414" i="9" s="1"/>
  <c r="AZ376" i="9" s="1"/>
  <c r="AZ351" i="9" s="1"/>
  <c r="AZ305" i="9" s="1"/>
  <c r="AZ289" i="9" s="1"/>
  <c r="AZ262" i="9" s="1"/>
  <c r="AZ210" i="9" s="1"/>
  <c r="AZ183" i="9" s="1"/>
  <c r="AZ165" i="9" s="1"/>
  <c r="E40" i="9"/>
  <c r="AV8" i="9"/>
  <c r="AV774" i="9" s="1"/>
  <c r="AV766" i="9" s="1"/>
  <c r="AV752" i="9" s="1"/>
  <c r="AV745" i="9" s="1"/>
  <c r="AV738" i="9" s="1"/>
  <c r="AV729" i="9" s="1"/>
  <c r="AV720" i="9" s="1"/>
  <c r="AV701" i="9" s="1"/>
  <c r="AV693" i="9" s="1"/>
  <c r="AV678" i="9" s="1"/>
  <c r="AV647" i="9" s="1"/>
  <c r="AV634" i="9" s="1"/>
  <c r="AV626" i="9" s="1"/>
  <c r="AV617" i="9" s="1"/>
  <c r="AV610" i="9" s="1"/>
  <c r="AV586" i="9" s="1"/>
  <c r="AV554" i="9" s="1"/>
  <c r="AV498" i="9" s="1"/>
  <c r="G5" i="10"/>
  <c r="V104" i="10" l="1"/>
  <c r="AV461" i="9"/>
  <c r="AC414" i="9"/>
  <c r="AC376" i="9" s="1"/>
  <c r="AC351" i="9" s="1"/>
  <c r="V107" i="10"/>
  <c r="AR461" i="9"/>
  <c r="AG40" i="9"/>
  <c r="N52" i="12"/>
  <c r="AG498" i="9" l="1"/>
  <c r="AG461" i="9" s="1"/>
  <c r="AG414" i="9" s="1"/>
  <c r="AG376" i="9" s="1"/>
  <c r="AG351" i="9" s="1"/>
  <c r="U107" i="10"/>
  <c r="AR414" i="9"/>
  <c r="U104" i="10"/>
  <c r="AV414" i="9"/>
  <c r="T104" i="10" l="1"/>
  <c r="AV376" i="9"/>
  <c r="T107" i="10"/>
  <c r="AR376" i="9"/>
  <c r="S104" i="10" l="1"/>
  <c r="AV351" i="9"/>
  <c r="AV305" i="9" s="1"/>
  <c r="S107" i="10"/>
  <c r="AR351" i="9"/>
  <c r="AA98" i="9"/>
  <c r="AA162" i="9"/>
  <c r="AA204" i="9"/>
  <c r="AA237" i="9"/>
  <c r="Q104" i="10" l="1"/>
  <c r="AN104" i="10" s="1"/>
  <c r="AV289" i="9"/>
  <c r="AV262" i="9" s="1"/>
  <c r="AV210" i="9" s="1"/>
  <c r="AV183" i="9" s="1"/>
  <c r="AV165" i="9" s="1"/>
  <c r="AV161" i="9" s="1"/>
  <c r="AV97" i="9" s="1"/>
  <c r="AV65" i="9" s="1"/>
  <c r="AV7" i="9" s="1"/>
  <c r="AU305" i="9"/>
  <c r="AU289" i="9" s="1"/>
  <c r="AU262" i="9" s="1"/>
  <c r="AU210" i="9" s="1"/>
  <c r="AU183" i="9" s="1"/>
  <c r="AU165" i="9" s="1"/>
  <c r="AU161" i="9" s="1"/>
  <c r="AU97" i="9" s="1"/>
  <c r="AU65" i="9" s="1"/>
  <c r="AV792" i="9" l="1"/>
  <c r="AV6" i="9"/>
  <c r="AU6" i="9"/>
  <c r="AU792" i="9"/>
  <c r="N40" i="12"/>
  <c r="E5" i="10" l="1"/>
  <c r="F5" i="10"/>
  <c r="H5" i="10"/>
  <c r="I5" i="10"/>
  <c r="J5" i="10"/>
  <c r="K5" i="10"/>
  <c r="E204" i="9"/>
  <c r="E8" i="9"/>
  <c r="E774" i="9" s="1"/>
  <c r="F237" i="9"/>
  <c r="G237" i="9"/>
  <c r="H237" i="9"/>
  <c r="I237" i="9"/>
  <c r="J237" i="9"/>
  <c r="K237" i="9"/>
  <c r="L237" i="9"/>
  <c r="M237" i="9"/>
  <c r="O237" i="9"/>
  <c r="P237" i="9"/>
  <c r="Q237" i="9"/>
  <c r="R237" i="9"/>
  <c r="S237" i="9"/>
  <c r="T237" i="9"/>
  <c r="U237" i="9"/>
  <c r="V237" i="9"/>
  <c r="W237" i="9"/>
  <c r="X237" i="9"/>
  <c r="Y237" i="9"/>
  <c r="Z237" i="9"/>
  <c r="AB237" i="9"/>
  <c r="AC237" i="9"/>
  <c r="AD237" i="9"/>
  <c r="AE237" i="9"/>
  <c r="AF237" i="9"/>
  <c r="AG237" i="9"/>
  <c r="AH237" i="9"/>
  <c r="AI237" i="9"/>
  <c r="AJ237" i="9"/>
  <c r="AK237" i="9"/>
  <c r="AL237" i="9"/>
  <c r="AM237" i="9"/>
  <c r="AN237" i="9"/>
  <c r="AO237" i="9"/>
  <c r="AP237" i="9"/>
  <c r="AQ237" i="9"/>
  <c r="AR237" i="9"/>
  <c r="AS237" i="9"/>
  <c r="AT237" i="9"/>
  <c r="AW237" i="9"/>
  <c r="AX237" i="9"/>
  <c r="AY237" i="9"/>
  <c r="E237" i="9"/>
  <c r="P98" i="9"/>
  <c r="Q98" i="9"/>
  <c r="R98" i="9"/>
  <c r="S98" i="9"/>
  <c r="T98" i="9"/>
  <c r="U98" i="9"/>
  <c r="V98" i="9"/>
  <c r="W98" i="9"/>
  <c r="X98" i="9"/>
  <c r="Y98" i="9"/>
  <c r="Z98" i="9"/>
  <c r="AB98" i="9"/>
  <c r="AE98" i="9"/>
  <c r="AF98" i="9"/>
  <c r="AG98" i="9"/>
  <c r="AH98" i="9"/>
  <c r="AI98" i="9"/>
  <c r="AJ98" i="9"/>
  <c r="AK98" i="9"/>
  <c r="AL98" i="9"/>
  <c r="AM98" i="9"/>
  <c r="AN98" i="9"/>
  <c r="AO98" i="9"/>
  <c r="AP98" i="9"/>
  <c r="AQ98" i="9"/>
  <c r="AR98" i="9"/>
  <c r="AS98" i="9"/>
  <c r="AT98" i="9"/>
  <c r="AW98" i="9"/>
  <c r="AX98" i="9"/>
  <c r="AY98" i="9"/>
  <c r="F204" i="9"/>
  <c r="G204" i="9"/>
  <c r="H204" i="9"/>
  <c r="I204" i="9"/>
  <c r="J204" i="9"/>
  <c r="K204" i="9"/>
  <c r="L204" i="9"/>
  <c r="M204" i="9"/>
  <c r="N204" i="9"/>
  <c r="P204" i="9"/>
  <c r="Q204" i="9"/>
  <c r="R204" i="9"/>
  <c r="S204" i="9"/>
  <c r="T204" i="9"/>
  <c r="U204" i="9"/>
  <c r="V204" i="9"/>
  <c r="W204" i="9"/>
  <c r="X204" i="9"/>
  <c r="Y204" i="9"/>
  <c r="Z204" i="9"/>
  <c r="AB204" i="9"/>
  <c r="AC204" i="9"/>
  <c r="AD204" i="9"/>
  <c r="AE204" i="9"/>
  <c r="AF204" i="9"/>
  <c r="AG204" i="9"/>
  <c r="AH204" i="9"/>
  <c r="AI204" i="9"/>
  <c r="AJ204" i="9"/>
  <c r="AK204" i="9"/>
  <c r="AL204" i="9"/>
  <c r="AM204" i="9"/>
  <c r="AN204" i="9"/>
  <c r="AO204" i="9"/>
  <c r="AP204" i="9"/>
  <c r="AQ204" i="9"/>
  <c r="AR204" i="9"/>
  <c r="AS204" i="9"/>
  <c r="AT204" i="9"/>
  <c r="AW204" i="9"/>
  <c r="AX204" i="9"/>
  <c r="AY204" i="9"/>
  <c r="B18" i="10"/>
  <c r="B15" i="10"/>
  <c r="AY119" i="9"/>
  <c r="AP5" i="10" l="1"/>
  <c r="F44" i="25"/>
  <c r="D44" i="25" s="1"/>
  <c r="E766" i="9"/>
  <c r="F13" i="25"/>
  <c r="D13" i="25" s="1"/>
  <c r="F20" i="25"/>
  <c r="D20" i="25" s="1"/>
  <c r="E799" i="9"/>
  <c r="N237" i="9"/>
  <c r="O204" i="9"/>
  <c r="N119" i="12"/>
  <c r="F43" i="25" l="1"/>
  <c r="D43" i="25" s="1"/>
  <c r="E752" i="9"/>
  <c r="E796" i="9"/>
  <c r="O8" i="9"/>
  <c r="O774" i="9" s="1"/>
  <c r="AM8" i="10" l="1"/>
  <c r="O766" i="9"/>
  <c r="AL8" i="10" s="1"/>
  <c r="F42" i="25"/>
  <c r="D42" i="25" s="1"/>
  <c r="E745" i="9"/>
  <c r="AR305" i="9"/>
  <c r="AL305" i="9"/>
  <c r="AL289" i="9" s="1"/>
  <c r="AL262" i="9" s="1"/>
  <c r="AL255" i="9" s="1"/>
  <c r="AL236" i="9" s="1"/>
  <c r="AL210" i="9" s="1"/>
  <c r="AL183" i="9" s="1"/>
  <c r="AL165" i="9" s="1"/>
  <c r="AL161" i="9" s="1"/>
  <c r="AL97" i="9" s="1"/>
  <c r="AL65" i="9" s="1"/>
  <c r="Q107" i="10" l="1"/>
  <c r="AR289" i="9"/>
  <c r="AR262" i="9" s="1"/>
  <c r="AR255" i="9" s="1"/>
  <c r="AR236" i="9" s="1"/>
  <c r="AR210" i="9" s="1"/>
  <c r="AR183" i="9" s="1"/>
  <c r="AR165" i="9" s="1"/>
  <c r="AR161" i="9" s="1"/>
  <c r="AR97" i="9" s="1"/>
  <c r="F41" i="25"/>
  <c r="D41" i="25" s="1"/>
  <c r="E738" i="9"/>
  <c r="O752" i="9"/>
  <c r="AK8" i="10" s="1"/>
  <c r="AL792" i="9"/>
  <c r="AL6" i="9"/>
  <c r="N9" i="12"/>
  <c r="AN11" i="10"/>
  <c r="AN6" i="10"/>
  <c r="H107" i="10" l="1"/>
  <c r="AN107" i="10" s="1"/>
  <c r="AR65" i="9"/>
  <c r="O745" i="9"/>
  <c r="F40" i="25"/>
  <c r="D40" i="25" s="1"/>
  <c r="E729" i="9"/>
  <c r="O738" i="9" l="1"/>
  <c r="AJ8" i="10"/>
  <c r="AR792" i="9"/>
  <c r="AR6" i="9"/>
  <c r="F39" i="25"/>
  <c r="D39" i="25" s="1"/>
  <c r="E720" i="9"/>
  <c r="O720" i="9"/>
  <c r="E794" i="9"/>
  <c r="N45" i="12"/>
  <c r="N167" i="12"/>
  <c r="N164" i="12"/>
  <c r="N142" i="12"/>
  <c r="N143" i="12"/>
  <c r="N144" i="12"/>
  <c r="N145" i="12"/>
  <c r="N146" i="12"/>
  <c r="N147" i="12"/>
  <c r="N148" i="12"/>
  <c r="N149" i="12"/>
  <c r="A149" i="12" s="1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40" i="12"/>
  <c r="N129" i="12"/>
  <c r="N35" i="12"/>
  <c r="N36" i="12"/>
  <c r="A36" i="12" s="1"/>
  <c r="N37" i="12"/>
  <c r="N38" i="12"/>
  <c r="N39" i="12"/>
  <c r="N42" i="12"/>
  <c r="N41" i="12"/>
  <c r="N43" i="12"/>
  <c r="N44" i="12"/>
  <c r="N46" i="12"/>
  <c r="N47" i="12"/>
  <c r="N48" i="12"/>
  <c r="N49" i="12"/>
  <c r="N51" i="12"/>
  <c r="N53" i="12"/>
  <c r="N54" i="12"/>
  <c r="N55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20" i="12"/>
  <c r="N121" i="12"/>
  <c r="N122" i="12"/>
  <c r="N123" i="12"/>
  <c r="N124" i="12"/>
  <c r="N125" i="12"/>
  <c r="N126" i="12"/>
  <c r="N127" i="12"/>
  <c r="N10" i="12"/>
  <c r="N11" i="12"/>
  <c r="N12" i="12"/>
  <c r="N13" i="12"/>
  <c r="N14" i="12"/>
  <c r="N15" i="12"/>
  <c r="N16" i="12"/>
  <c r="N19" i="12"/>
  <c r="N21" i="12"/>
  <c r="N22" i="12"/>
  <c r="N24" i="12"/>
  <c r="N25" i="12"/>
  <c r="N26" i="12"/>
  <c r="N27" i="12"/>
  <c r="N28" i="12"/>
  <c r="N29" i="12"/>
  <c r="N30" i="12"/>
  <c r="N31" i="12"/>
  <c r="N32" i="12"/>
  <c r="N169" i="12"/>
  <c r="N170" i="12"/>
  <c r="O729" i="9" l="1"/>
  <c r="AH8" i="10" s="1"/>
  <c r="AI8" i="10"/>
  <c r="F38" i="25"/>
  <c r="D38" i="25" s="1"/>
  <c r="E701" i="9"/>
  <c r="AG8" i="10"/>
  <c r="O701" i="9"/>
  <c r="A151" i="12"/>
  <c r="AF8" i="10" l="1"/>
  <c r="O693" i="9"/>
  <c r="F37" i="25"/>
  <c r="D37" i="25" s="1"/>
  <c r="E693" i="9"/>
  <c r="O678" i="9" l="1"/>
  <c r="AD8" i="10" s="1"/>
  <c r="AE8" i="10"/>
  <c r="F36" i="25"/>
  <c r="D36" i="25" s="1"/>
  <c r="E678" i="9"/>
  <c r="O647" i="9"/>
  <c r="N192" i="12"/>
  <c r="N168" i="12"/>
  <c r="N171" i="12"/>
  <c r="A171" i="12" s="1"/>
  <c r="N172" i="12"/>
  <c r="A172" i="12" s="1"/>
  <c r="N173" i="12"/>
  <c r="N174" i="12"/>
  <c r="N175" i="12"/>
  <c r="N176" i="12"/>
  <c r="N177" i="12"/>
  <c r="N178" i="12"/>
  <c r="N179" i="12"/>
  <c r="A179" i="12" s="1"/>
  <c r="N180" i="12"/>
  <c r="N181" i="12"/>
  <c r="N182" i="12"/>
  <c r="N183" i="12"/>
  <c r="N184" i="12"/>
  <c r="N185" i="12"/>
  <c r="N186" i="12"/>
  <c r="N187" i="12"/>
  <c r="N189" i="12"/>
  <c r="N190" i="12"/>
  <c r="N191" i="12"/>
  <c r="N166" i="12"/>
  <c r="N141" i="12"/>
  <c r="A145" i="12"/>
  <c r="A156" i="12"/>
  <c r="A157" i="12"/>
  <c r="A162" i="12"/>
  <c r="A163" i="12"/>
  <c r="N139" i="12"/>
  <c r="N137" i="12"/>
  <c r="N130" i="12"/>
  <c r="N131" i="12"/>
  <c r="N133" i="12"/>
  <c r="N134" i="12"/>
  <c r="N135" i="12"/>
  <c r="N136" i="12"/>
  <c r="A91" i="12"/>
  <c r="N34" i="12"/>
  <c r="N8" i="12"/>
  <c r="AC8" i="10" l="1"/>
  <c r="O634" i="9"/>
  <c r="O626" i="9" s="1"/>
  <c r="I35" i="25"/>
  <c r="D35" i="25" s="1"/>
  <c r="E647" i="9"/>
  <c r="N34" i="25" s="1"/>
  <c r="AZ161" i="9"/>
  <c r="A81" i="12"/>
  <c r="E634" i="9" l="1"/>
  <c r="N33" i="25" s="1"/>
  <c r="O617" i="9"/>
  <c r="Z8" i="10" s="1"/>
  <c r="AA8" i="10"/>
  <c r="E617" i="9"/>
  <c r="O610" i="9"/>
  <c r="A6" i="10"/>
  <c r="O586" i="9" l="1"/>
  <c r="Y8" i="10"/>
  <c r="E626" i="9"/>
  <c r="X8" i="10"/>
  <c r="O554" i="9"/>
  <c r="F31" i="25"/>
  <c r="D31" i="25" s="1"/>
  <c r="E610" i="9"/>
  <c r="P162" i="9"/>
  <c r="Q162" i="9"/>
  <c r="R162" i="9"/>
  <c r="S162" i="9"/>
  <c r="T162" i="9"/>
  <c r="U162" i="9"/>
  <c r="V162" i="9"/>
  <c r="W162" i="9"/>
  <c r="X162" i="9"/>
  <c r="Y162" i="9"/>
  <c r="Z162" i="9"/>
  <c r="AB162" i="9"/>
  <c r="AC162" i="9"/>
  <c r="AD162" i="9"/>
  <c r="AE162" i="9"/>
  <c r="AF162" i="9"/>
  <c r="AG162" i="9"/>
  <c r="AH162" i="9"/>
  <c r="AI162" i="9"/>
  <c r="AJ162" i="9"/>
  <c r="AK162" i="9"/>
  <c r="AM162" i="9"/>
  <c r="AN162" i="9"/>
  <c r="AO162" i="9"/>
  <c r="AP162" i="9"/>
  <c r="AQ162" i="9"/>
  <c r="AS162" i="9"/>
  <c r="AT162" i="9"/>
  <c r="AW162" i="9"/>
  <c r="AX162" i="9"/>
  <c r="N162" i="9"/>
  <c r="N8" i="9"/>
  <c r="N774" i="9" s="1"/>
  <c r="N766" i="9" s="1"/>
  <c r="N752" i="9" s="1"/>
  <c r="N745" i="9" s="1"/>
  <c r="N738" i="9" s="1"/>
  <c r="N729" i="9" s="1"/>
  <c r="N720" i="9" s="1"/>
  <c r="N701" i="9" s="1"/>
  <c r="N693" i="9" s="1"/>
  <c r="N678" i="9" s="1"/>
  <c r="N647" i="9" s="1"/>
  <c r="N634" i="9" s="1"/>
  <c r="N626" i="9" s="1"/>
  <c r="N617" i="9" s="1"/>
  <c r="N610" i="9" s="1"/>
  <c r="N586" i="9" s="1"/>
  <c r="N554" i="9" s="1"/>
  <c r="N498" i="9" s="1"/>
  <c r="N461" i="9" s="1"/>
  <c r="N414" i="9" s="1"/>
  <c r="N376" i="9" s="1"/>
  <c r="N351" i="9" s="1"/>
  <c r="F32" i="25" l="1"/>
  <c r="D32" i="25" s="1"/>
  <c r="I30" i="25"/>
  <c r="E586" i="9"/>
  <c r="W8" i="10"/>
  <c r="O498" i="9"/>
  <c r="I6" i="25" l="1"/>
  <c r="D30" i="25"/>
  <c r="V8" i="10"/>
  <c r="O461" i="9"/>
  <c r="F29" i="25"/>
  <c r="D29" i="25" s="1"/>
  <c r="E554" i="9"/>
  <c r="AA305" i="9"/>
  <c r="AA289" i="9" s="1"/>
  <c r="AA262" i="9" s="1"/>
  <c r="AA255" i="9" s="1"/>
  <c r="AA236" i="9" s="1"/>
  <c r="AA210" i="9" s="1"/>
  <c r="AA183" i="9" s="1"/>
  <c r="AA165" i="9" s="1"/>
  <c r="AA161" i="9" s="1"/>
  <c r="AA97" i="9" s="1"/>
  <c r="AA76" i="9" s="1"/>
  <c r="AA65" i="9" s="1"/>
  <c r="AA7" i="9" s="1"/>
  <c r="E498" i="9" l="1"/>
  <c r="G27" i="25" s="1"/>
  <c r="D27" i="25" s="1"/>
  <c r="E461" i="9"/>
  <c r="U8" i="10"/>
  <c r="O414" i="9"/>
  <c r="AA792" i="9"/>
  <c r="AA6" i="9"/>
  <c r="G26" i="25" l="1"/>
  <c r="D26" i="25" s="1"/>
  <c r="E414" i="9"/>
  <c r="T8" i="10"/>
  <c r="O376" i="9"/>
  <c r="AM305" i="9"/>
  <c r="AM289" i="9" s="1"/>
  <c r="AM262" i="9" s="1"/>
  <c r="AM255" i="9" s="1"/>
  <c r="AM236" i="9" s="1"/>
  <c r="AM210" i="9" s="1"/>
  <c r="AM183" i="9" s="1"/>
  <c r="AM165" i="9" s="1"/>
  <c r="AM161" i="9" s="1"/>
  <c r="AM97" i="9" s="1"/>
  <c r="AM76" i="9" s="1"/>
  <c r="AM65" i="9" s="1"/>
  <c r="AM7" i="9" s="1"/>
  <c r="N305" i="9"/>
  <c r="N289" i="9" s="1"/>
  <c r="N262" i="9" s="1"/>
  <c r="N255" i="9" s="1"/>
  <c r="N236" i="9" s="1"/>
  <c r="N210" i="9" s="1"/>
  <c r="N183" i="9" s="1"/>
  <c r="N165" i="9" s="1"/>
  <c r="N161" i="9" s="1"/>
  <c r="N97" i="9" l="1"/>
  <c r="N76" i="9" s="1"/>
  <c r="G9" i="10" s="1"/>
  <c r="I9" i="10"/>
  <c r="N65" i="9"/>
  <c r="G25" i="25"/>
  <c r="D25" i="25" s="1"/>
  <c r="E376" i="9"/>
  <c r="S8" i="10"/>
  <c r="O351" i="9"/>
  <c r="AM792" i="9"/>
  <c r="AM6" i="9"/>
  <c r="B49" i="10"/>
  <c r="N7" i="9" l="1"/>
  <c r="F9" i="10"/>
  <c r="G24" i="25"/>
  <c r="D24" i="25" s="1"/>
  <c r="E351" i="9"/>
  <c r="S12" i="12"/>
  <c r="A178" i="12"/>
  <c r="A191" i="12"/>
  <c r="S21" i="12"/>
  <c r="A82" i="12"/>
  <c r="A113" i="12"/>
  <c r="A147" i="12"/>
  <c r="E9" i="10" l="1"/>
  <c r="AN9" i="10" s="1"/>
  <c r="N792" i="9"/>
  <c r="N6" i="9"/>
  <c r="E804" i="9" s="1"/>
  <c r="A13" i="12"/>
  <c r="A16" i="12"/>
  <c r="S14" i="12" l="1"/>
  <c r="A14" i="12"/>
  <c r="A104" i="12" l="1"/>
  <c r="A176" i="12" l="1"/>
  <c r="H162" i="9" l="1"/>
  <c r="I162" i="9"/>
  <c r="J162" i="9"/>
  <c r="K162" i="9"/>
  <c r="L162" i="9"/>
  <c r="M162" i="9"/>
  <c r="AZ119" i="9" l="1"/>
  <c r="G162" i="9"/>
  <c r="F162" i="9"/>
  <c r="AY305" i="9" l="1"/>
  <c r="AY289" i="9" s="1"/>
  <c r="AY262" i="9" s="1"/>
  <c r="AY255" i="9" s="1"/>
  <c r="AY236" i="9" s="1"/>
  <c r="AY210" i="9" s="1"/>
  <c r="AY183" i="9" s="1"/>
  <c r="AY165" i="9" s="1"/>
  <c r="AY161" i="9" s="1"/>
  <c r="AY97" i="9" s="1"/>
  <c r="AY65" i="9" s="1"/>
  <c r="AZ98" i="9"/>
  <c r="AZ97" i="9" s="1"/>
  <c r="AZ65" i="9" s="1"/>
  <c r="AT8" i="9"/>
  <c r="AT774" i="9" s="1"/>
  <c r="AT766" i="9" s="1"/>
  <c r="AT752" i="9" s="1"/>
  <c r="AT745" i="9" s="1"/>
  <c r="AT738" i="9" s="1"/>
  <c r="AT729" i="9" s="1"/>
  <c r="AT720" i="9" s="1"/>
  <c r="AT701" i="9" s="1"/>
  <c r="AT693" i="9" s="1"/>
  <c r="AT678" i="9" s="1"/>
  <c r="AT647" i="9" s="1"/>
  <c r="AT634" i="9" s="1"/>
  <c r="AT626" i="9" s="1"/>
  <c r="AT617" i="9" s="1"/>
  <c r="AT610" i="9" s="1"/>
  <c r="AT586" i="9" s="1"/>
  <c r="AT554" i="9" s="1"/>
  <c r="AT498" i="9" s="1"/>
  <c r="AT461" i="9" s="1"/>
  <c r="AT414" i="9" s="1"/>
  <c r="AT376" i="9" s="1"/>
  <c r="AT351" i="9" s="1"/>
  <c r="AW8" i="9"/>
  <c r="AW774" i="9" s="1"/>
  <c r="AW766" i="9" s="1"/>
  <c r="AW752" i="9" s="1"/>
  <c r="AW745" i="9" s="1"/>
  <c r="AW738" i="9" s="1"/>
  <c r="AW729" i="9" s="1"/>
  <c r="AW720" i="9" s="1"/>
  <c r="AW701" i="9" s="1"/>
  <c r="AW693" i="9" s="1"/>
  <c r="AW678" i="9" s="1"/>
  <c r="AW647" i="9" s="1"/>
  <c r="AW634" i="9" s="1"/>
  <c r="AW626" i="9" s="1"/>
  <c r="AW617" i="9" s="1"/>
  <c r="AW610" i="9" s="1"/>
  <c r="AW586" i="9" s="1"/>
  <c r="AW554" i="9" s="1"/>
  <c r="AW498" i="9" s="1"/>
  <c r="AW461" i="9" s="1"/>
  <c r="AW414" i="9" s="1"/>
  <c r="AW376" i="9" s="1"/>
  <c r="AW351" i="9" s="1"/>
  <c r="AX8" i="9"/>
  <c r="AX774" i="9" s="1"/>
  <c r="AX766" i="9" s="1"/>
  <c r="AX752" i="9" s="1"/>
  <c r="AX745" i="9" s="1"/>
  <c r="AX738" i="9" s="1"/>
  <c r="AX729" i="9" s="1"/>
  <c r="AX720" i="9" s="1"/>
  <c r="AX701" i="9" s="1"/>
  <c r="AX693" i="9" s="1"/>
  <c r="AX678" i="9" s="1"/>
  <c r="AX647" i="9" s="1"/>
  <c r="AX634" i="9" s="1"/>
  <c r="AX626" i="9" s="1"/>
  <c r="AX617" i="9" s="1"/>
  <c r="AX610" i="9" s="1"/>
  <c r="AX586" i="9" s="1"/>
  <c r="AX554" i="9" s="1"/>
  <c r="AX498" i="9" s="1"/>
  <c r="AX461" i="9" s="1"/>
  <c r="AX414" i="9" s="1"/>
  <c r="AX376" i="9" s="1"/>
  <c r="AX351" i="9" s="1"/>
  <c r="AN8" i="9"/>
  <c r="AN774" i="9" s="1"/>
  <c r="AN766" i="9" s="1"/>
  <c r="AN752" i="9" s="1"/>
  <c r="AN745" i="9" s="1"/>
  <c r="AN738" i="9" s="1"/>
  <c r="AN729" i="9" s="1"/>
  <c r="AN720" i="9" s="1"/>
  <c r="AN701" i="9" s="1"/>
  <c r="AN693" i="9" s="1"/>
  <c r="AN678" i="9" s="1"/>
  <c r="AN647" i="9" s="1"/>
  <c r="AN634" i="9" s="1"/>
  <c r="AN626" i="9" s="1"/>
  <c r="AN617" i="9" s="1"/>
  <c r="AN610" i="9" s="1"/>
  <c r="AN586" i="9" s="1"/>
  <c r="AN554" i="9" s="1"/>
  <c r="AN498" i="9" s="1"/>
  <c r="AN461" i="9" s="1"/>
  <c r="AN414" i="9" s="1"/>
  <c r="AN376" i="9" s="1"/>
  <c r="AN351" i="9" s="1"/>
  <c r="AO8" i="9"/>
  <c r="AO774" i="9" s="1"/>
  <c r="AO766" i="9" s="1"/>
  <c r="AO752" i="9" s="1"/>
  <c r="AO745" i="9" s="1"/>
  <c r="AO738" i="9" s="1"/>
  <c r="AO729" i="9" s="1"/>
  <c r="AO720" i="9" s="1"/>
  <c r="AO701" i="9" s="1"/>
  <c r="AO693" i="9" s="1"/>
  <c r="AO678" i="9" s="1"/>
  <c r="AO647" i="9" s="1"/>
  <c r="AO634" i="9" s="1"/>
  <c r="AO626" i="9" s="1"/>
  <c r="AO617" i="9" s="1"/>
  <c r="AO610" i="9" s="1"/>
  <c r="AO586" i="9" s="1"/>
  <c r="AO554" i="9" s="1"/>
  <c r="AO498" i="9" s="1"/>
  <c r="AO461" i="9" s="1"/>
  <c r="AO414" i="9" s="1"/>
  <c r="AO376" i="9" s="1"/>
  <c r="AO351" i="9" s="1"/>
  <c r="AQ8" i="9"/>
  <c r="AQ774" i="9" s="1"/>
  <c r="AQ766" i="9" s="1"/>
  <c r="AQ752" i="9" s="1"/>
  <c r="AQ745" i="9" s="1"/>
  <c r="AQ738" i="9" s="1"/>
  <c r="AQ729" i="9" s="1"/>
  <c r="AQ720" i="9" s="1"/>
  <c r="AQ701" i="9" s="1"/>
  <c r="AQ693" i="9" s="1"/>
  <c r="AQ678" i="9" s="1"/>
  <c r="AQ647" i="9" s="1"/>
  <c r="AQ634" i="9" s="1"/>
  <c r="AQ626" i="9" s="1"/>
  <c r="AQ617" i="9" s="1"/>
  <c r="AQ610" i="9" s="1"/>
  <c r="AQ586" i="9" s="1"/>
  <c r="AQ554" i="9" s="1"/>
  <c r="AQ498" i="9" s="1"/>
  <c r="AQ461" i="9" s="1"/>
  <c r="AQ414" i="9" s="1"/>
  <c r="AQ376" i="9" s="1"/>
  <c r="AQ351" i="9" s="1"/>
  <c r="F8" i="9"/>
  <c r="G8" i="9"/>
  <c r="H8" i="9"/>
  <c r="H774" i="9" s="1"/>
  <c r="H766" i="9" s="1"/>
  <c r="H752" i="9" s="1"/>
  <c r="H745" i="9" s="1"/>
  <c r="H738" i="9" s="1"/>
  <c r="H729" i="9" s="1"/>
  <c r="H720" i="9" s="1"/>
  <c r="H701" i="9" s="1"/>
  <c r="H693" i="9" s="1"/>
  <c r="H678" i="9" s="1"/>
  <c r="H647" i="9" s="1"/>
  <c r="H634" i="9" s="1"/>
  <c r="I8" i="9"/>
  <c r="I774" i="9" s="1"/>
  <c r="I766" i="9" s="1"/>
  <c r="I752" i="9" s="1"/>
  <c r="I745" i="9" s="1"/>
  <c r="I738" i="9" s="1"/>
  <c r="I729" i="9" s="1"/>
  <c r="I720" i="9" s="1"/>
  <c r="I701" i="9" s="1"/>
  <c r="I693" i="9" s="1"/>
  <c r="I678" i="9" s="1"/>
  <c r="I647" i="9" s="1"/>
  <c r="I634" i="9" s="1"/>
  <c r="I626" i="9" s="1"/>
  <c r="I617" i="9" s="1"/>
  <c r="I610" i="9" s="1"/>
  <c r="I586" i="9" s="1"/>
  <c r="I554" i="9" s="1"/>
  <c r="I498" i="9" s="1"/>
  <c r="I461" i="9" s="1"/>
  <c r="I414" i="9" s="1"/>
  <c r="I376" i="9" s="1"/>
  <c r="I351" i="9" s="1"/>
  <c r="J8" i="9"/>
  <c r="J774" i="9" s="1"/>
  <c r="J766" i="9" s="1"/>
  <c r="J752" i="9" s="1"/>
  <c r="J745" i="9" s="1"/>
  <c r="J738" i="9" s="1"/>
  <c r="J729" i="9" s="1"/>
  <c r="J720" i="9" s="1"/>
  <c r="J701" i="9" s="1"/>
  <c r="J693" i="9" s="1"/>
  <c r="J678" i="9" s="1"/>
  <c r="J647" i="9" s="1"/>
  <c r="J634" i="9" s="1"/>
  <c r="J626" i="9" s="1"/>
  <c r="J617" i="9" s="1"/>
  <c r="J610" i="9" s="1"/>
  <c r="J586" i="9" s="1"/>
  <c r="J554" i="9" s="1"/>
  <c r="J498" i="9" s="1"/>
  <c r="J461" i="9" s="1"/>
  <c r="J414" i="9" s="1"/>
  <c r="J376" i="9" s="1"/>
  <c r="J351" i="9" s="1"/>
  <c r="K8" i="9"/>
  <c r="K774" i="9" s="1"/>
  <c r="K766" i="9" s="1"/>
  <c r="K752" i="9" s="1"/>
  <c r="K745" i="9" s="1"/>
  <c r="K738" i="9" s="1"/>
  <c r="K729" i="9" s="1"/>
  <c r="K720" i="9" s="1"/>
  <c r="K701" i="9" s="1"/>
  <c r="K693" i="9" s="1"/>
  <c r="K678" i="9" s="1"/>
  <c r="K647" i="9" s="1"/>
  <c r="K634" i="9" s="1"/>
  <c r="K626" i="9" s="1"/>
  <c r="K617" i="9" s="1"/>
  <c r="K610" i="9" s="1"/>
  <c r="K586" i="9" s="1"/>
  <c r="K554" i="9" s="1"/>
  <c r="K498" i="9" s="1"/>
  <c r="K461" i="9" s="1"/>
  <c r="K414" i="9" s="1"/>
  <c r="K376" i="9" s="1"/>
  <c r="K351" i="9" s="1"/>
  <c r="L8" i="9"/>
  <c r="L774" i="9" s="1"/>
  <c r="L766" i="9" s="1"/>
  <c r="L752" i="9" s="1"/>
  <c r="L745" i="9" s="1"/>
  <c r="L738" i="9" s="1"/>
  <c r="L729" i="9" s="1"/>
  <c r="L720" i="9" s="1"/>
  <c r="L701" i="9" s="1"/>
  <c r="L693" i="9" s="1"/>
  <c r="L678" i="9" s="1"/>
  <c r="L647" i="9" s="1"/>
  <c r="L634" i="9" s="1"/>
  <c r="L626" i="9" s="1"/>
  <c r="L617" i="9" s="1"/>
  <c r="L610" i="9" s="1"/>
  <c r="L586" i="9" s="1"/>
  <c r="L554" i="9" s="1"/>
  <c r="L498" i="9" s="1"/>
  <c r="L461" i="9" s="1"/>
  <c r="L414" i="9" s="1"/>
  <c r="L376" i="9" s="1"/>
  <c r="L351" i="9" s="1"/>
  <c r="M8" i="9"/>
  <c r="Q8" i="9"/>
  <c r="H626" i="9" l="1"/>
  <c r="H617" i="9" s="1"/>
  <c r="H610" i="9"/>
  <c r="H586" i="9" s="1"/>
  <c r="H554" i="9" s="1"/>
  <c r="H498" i="9"/>
  <c r="H461" i="9" s="1"/>
  <c r="H414" i="9" s="1"/>
  <c r="H376" i="9" s="1"/>
  <c r="H351" i="9" s="1"/>
  <c r="Q774" i="9"/>
  <c r="Q766" i="9" s="1"/>
  <c r="Q752" i="9" s="1"/>
  <c r="Q745" i="9" s="1"/>
  <c r="Q738" i="9" s="1"/>
  <c r="Q729" i="9" s="1"/>
  <c r="Q720" i="9" s="1"/>
  <c r="Q701" i="9" s="1"/>
  <c r="Q693" i="9" s="1"/>
  <c r="Q678" i="9" s="1"/>
  <c r="Q647" i="9" s="1"/>
  <c r="Q634" i="9" s="1"/>
  <c r="Q626" i="9" s="1"/>
  <c r="Q617" i="9" s="1"/>
  <c r="Q610" i="9" s="1"/>
  <c r="Q586" i="9" s="1"/>
  <c r="Q554" i="9" s="1"/>
  <c r="Q498" i="9" s="1"/>
  <c r="Q461" i="9" s="1"/>
  <c r="Q414" i="9" s="1"/>
  <c r="Q376" i="9" s="1"/>
  <c r="Q351" i="9" s="1"/>
  <c r="M774" i="9"/>
  <c r="M766" i="9" s="1"/>
  <c r="M752" i="9" s="1"/>
  <c r="M745" i="9" s="1"/>
  <c r="M738" i="9" s="1"/>
  <c r="M729" i="9" s="1"/>
  <c r="M720" i="9" s="1"/>
  <c r="M701" i="9" s="1"/>
  <c r="M693" i="9" s="1"/>
  <c r="M678" i="9" s="1"/>
  <c r="M647" i="9" s="1"/>
  <c r="M634" i="9" s="1"/>
  <c r="M626" i="9" s="1"/>
  <c r="M617" i="9" s="1"/>
  <c r="M610" i="9" s="1"/>
  <c r="M586" i="9" s="1"/>
  <c r="M554" i="9" s="1"/>
  <c r="M498" i="9" s="1"/>
  <c r="M461" i="9" s="1"/>
  <c r="M414" i="9" s="1"/>
  <c r="M376" i="9" s="1"/>
  <c r="M351" i="9" s="1"/>
  <c r="G774" i="9"/>
  <c r="G766" i="9" s="1"/>
  <c r="G752" i="9" s="1"/>
  <c r="G745" i="9" s="1"/>
  <c r="G738" i="9" s="1"/>
  <c r="G729" i="9" s="1"/>
  <c r="G720" i="9" s="1"/>
  <c r="G701" i="9" s="1"/>
  <c r="G693" i="9" s="1"/>
  <c r="G678" i="9" s="1"/>
  <c r="G647" i="9" s="1"/>
  <c r="G634" i="9" s="1"/>
  <c r="G626" i="9" s="1"/>
  <c r="G617" i="9" s="1"/>
  <c r="G610" i="9" s="1"/>
  <c r="G586" i="9" s="1"/>
  <c r="G554" i="9" s="1"/>
  <c r="G498" i="9" s="1"/>
  <c r="G461" i="9" s="1"/>
  <c r="G414" i="9" s="1"/>
  <c r="G376" i="9" s="1"/>
  <c r="G351" i="9" s="1"/>
  <c r="F774" i="9"/>
  <c r="AY792" i="9"/>
  <c r="AY6" i="9"/>
  <c r="AZ6" i="9"/>
  <c r="AZ792" i="9"/>
  <c r="F766" i="9" l="1"/>
  <c r="U305" i="9"/>
  <c r="U289" i="9" s="1"/>
  <c r="U262" i="9" s="1"/>
  <c r="U255" i="9" s="1"/>
  <c r="U236" i="9" s="1"/>
  <c r="U210" i="9" s="1"/>
  <c r="U183" i="9" s="1"/>
  <c r="U165" i="9" s="1"/>
  <c r="U161" i="9" s="1"/>
  <c r="U97" i="9" s="1"/>
  <c r="U76" i="9" s="1"/>
  <c r="U65" i="9" s="1"/>
  <c r="U7" i="9" s="1"/>
  <c r="T305" i="9"/>
  <c r="T289" i="9" s="1"/>
  <c r="T262" i="9" s="1"/>
  <c r="T255" i="9" s="1"/>
  <c r="T236" i="9" s="1"/>
  <c r="T210" i="9" s="1"/>
  <c r="T183" i="9" s="1"/>
  <c r="T165" i="9" s="1"/>
  <c r="T161" i="9" s="1"/>
  <c r="T97" i="9" s="1"/>
  <c r="T76" i="9" s="1"/>
  <c r="T65" i="9" s="1"/>
  <c r="T7" i="9" s="1"/>
  <c r="AF305" i="9"/>
  <c r="AF289" i="9" s="1"/>
  <c r="AF262" i="9" s="1"/>
  <c r="AF255" i="9" s="1"/>
  <c r="AF236" i="9" s="1"/>
  <c r="AF210" i="9" s="1"/>
  <c r="AF183" i="9" s="1"/>
  <c r="AF165" i="9" s="1"/>
  <c r="AF161" i="9" s="1"/>
  <c r="AF97" i="9" s="1"/>
  <c r="AF76" i="9" s="1"/>
  <c r="AF65" i="9" s="1"/>
  <c r="W305" i="9"/>
  <c r="W289" i="9" s="1"/>
  <c r="W262" i="9" s="1"/>
  <c r="W255" i="9" s="1"/>
  <c r="W236" i="9" s="1"/>
  <c r="W210" i="9" s="1"/>
  <c r="W183" i="9" s="1"/>
  <c r="W165" i="9" s="1"/>
  <c r="W161" i="9" s="1"/>
  <c r="W97" i="9" s="1"/>
  <c r="W76" i="9" s="1"/>
  <c r="W65" i="9" s="1"/>
  <c r="W7" i="9" s="1"/>
  <c r="Q305" i="9"/>
  <c r="Q289" i="9" s="1"/>
  <c r="Q262" i="9" s="1"/>
  <c r="Q255" i="9" s="1"/>
  <c r="Q236" i="9" s="1"/>
  <c r="Q210" i="9" s="1"/>
  <c r="Q183" i="9" s="1"/>
  <c r="Q165" i="9" s="1"/>
  <c r="Q161" i="9" s="1"/>
  <c r="Q97" i="9" s="1"/>
  <c r="Q76" i="9" s="1"/>
  <c r="Q65" i="9" s="1"/>
  <c r="Q7" i="9" s="1"/>
  <c r="Z305" i="9"/>
  <c r="Z289" i="9" s="1"/>
  <c r="Z262" i="9" s="1"/>
  <c r="Z255" i="9" s="1"/>
  <c r="Z236" i="9" s="1"/>
  <c r="Z210" i="9" s="1"/>
  <c r="Z183" i="9" s="1"/>
  <c r="Z165" i="9" s="1"/>
  <c r="Z161" i="9" s="1"/>
  <c r="Z97" i="9" s="1"/>
  <c r="Z76" i="9" s="1"/>
  <c r="Z65" i="9" s="1"/>
  <c r="Z7" i="9" s="1"/>
  <c r="AJ305" i="9"/>
  <c r="AJ289" i="9" s="1"/>
  <c r="AJ262" i="9" s="1"/>
  <c r="AJ255" i="9" s="1"/>
  <c r="AJ236" i="9" s="1"/>
  <c r="AJ210" i="9" s="1"/>
  <c r="AJ183" i="9" s="1"/>
  <c r="AJ165" i="9" s="1"/>
  <c r="AJ161" i="9" s="1"/>
  <c r="AJ97" i="9" s="1"/>
  <c r="AJ76" i="9" s="1"/>
  <c r="AJ65" i="9" s="1"/>
  <c r="AJ7" i="9" s="1"/>
  <c r="S305" i="9"/>
  <c r="S289" i="9" s="1"/>
  <c r="S262" i="9" s="1"/>
  <c r="S255" i="9" s="1"/>
  <c r="S236" i="9" s="1"/>
  <c r="S210" i="9" s="1"/>
  <c r="S183" i="9" s="1"/>
  <c r="S165" i="9" s="1"/>
  <c r="S161" i="9" s="1"/>
  <c r="S97" i="9" s="1"/>
  <c r="S76" i="9" s="1"/>
  <c r="S65" i="9" s="1"/>
  <c r="S7" i="9" s="1"/>
  <c r="F305" i="9"/>
  <c r="F289" i="9" s="1"/>
  <c r="F262" i="9" s="1"/>
  <c r="F255" i="9" s="1"/>
  <c r="F236" i="9" s="1"/>
  <c r="F210" i="9" s="1"/>
  <c r="F183" i="9" s="1"/>
  <c r="F165" i="9" s="1"/>
  <c r="F161" i="9" s="1"/>
  <c r="F97" i="9" s="1"/>
  <c r="F65" i="9" s="1"/>
  <c r="F7" i="9" s="1"/>
  <c r="AB305" i="9"/>
  <c r="AB289" i="9" s="1"/>
  <c r="AB262" i="9" s="1"/>
  <c r="AB255" i="9" s="1"/>
  <c r="AB236" i="9" s="1"/>
  <c r="AB210" i="9" s="1"/>
  <c r="AB183" i="9" s="1"/>
  <c r="AB165" i="9" s="1"/>
  <c r="AB161" i="9" s="1"/>
  <c r="AB97" i="9" s="1"/>
  <c r="AB76" i="9" s="1"/>
  <c r="AB65" i="9" s="1"/>
  <c r="AB7" i="9" s="1"/>
  <c r="AC305" i="9"/>
  <c r="AC289" i="9" s="1"/>
  <c r="AC262" i="9" s="1"/>
  <c r="AC255" i="9" s="1"/>
  <c r="AC236" i="9" s="1"/>
  <c r="AC210" i="9" s="1"/>
  <c r="AC183" i="9" s="1"/>
  <c r="AC165" i="9" s="1"/>
  <c r="AC161" i="9" s="1"/>
  <c r="AC97" i="9" s="1"/>
  <c r="AC76" i="9" s="1"/>
  <c r="AC65" i="9" s="1"/>
  <c r="AC7" i="9" s="1"/>
  <c r="G305" i="9"/>
  <c r="G289" i="9" s="1"/>
  <c r="G262" i="9" s="1"/>
  <c r="G255" i="9" s="1"/>
  <c r="G236" i="9" s="1"/>
  <c r="G210" i="9" s="1"/>
  <c r="G183" i="9" s="1"/>
  <c r="G165" i="9" s="1"/>
  <c r="G161" i="9" s="1"/>
  <c r="G97" i="9" s="1"/>
  <c r="G76" i="9" s="1"/>
  <c r="G65" i="9" s="1"/>
  <c r="G7" i="9" s="1"/>
  <c r="V305" i="9"/>
  <c r="V289" i="9" s="1"/>
  <c r="V262" i="9" s="1"/>
  <c r="V255" i="9" s="1"/>
  <c r="V236" i="9" s="1"/>
  <c r="V210" i="9" s="1"/>
  <c r="V183" i="9" s="1"/>
  <c r="V165" i="9" s="1"/>
  <c r="V161" i="9" s="1"/>
  <c r="V97" i="9" s="1"/>
  <c r="V76" i="9" s="1"/>
  <c r="V65" i="9" s="1"/>
  <c r="V7" i="9" s="1"/>
  <c r="AD305" i="9"/>
  <c r="AD289" i="9" s="1"/>
  <c r="AD262" i="9" s="1"/>
  <c r="AD255" i="9" s="1"/>
  <c r="AD236" i="9" s="1"/>
  <c r="AD210" i="9" s="1"/>
  <c r="AD183" i="9" s="1"/>
  <c r="AD165" i="9" s="1"/>
  <c r="AD161" i="9" s="1"/>
  <c r="AD97" i="9" s="1"/>
  <c r="AD76" i="9" s="1"/>
  <c r="AD65" i="9" s="1"/>
  <c r="AD7" i="9" s="1"/>
  <c r="X305" i="9"/>
  <c r="X289" i="9" s="1"/>
  <c r="X262" i="9" s="1"/>
  <c r="X255" i="9" s="1"/>
  <c r="X236" i="9" s="1"/>
  <c r="X210" i="9" s="1"/>
  <c r="X183" i="9" s="1"/>
  <c r="X165" i="9" s="1"/>
  <c r="X161" i="9" s="1"/>
  <c r="X97" i="9" s="1"/>
  <c r="X76" i="9" s="1"/>
  <c r="X65" i="9" s="1"/>
  <c r="X7" i="9" s="1"/>
  <c r="AE305" i="9"/>
  <c r="AE289" i="9" s="1"/>
  <c r="AE262" i="9" s="1"/>
  <c r="AE255" i="9" s="1"/>
  <c r="AE236" i="9" s="1"/>
  <c r="AE210" i="9" s="1"/>
  <c r="AE183" i="9" s="1"/>
  <c r="AE165" i="9" s="1"/>
  <c r="AE161" i="9" s="1"/>
  <c r="AE97" i="9" s="1"/>
  <c r="AE76" i="9" s="1"/>
  <c r="AE65" i="9" s="1"/>
  <c r="AE7" i="9" s="1"/>
  <c r="M305" i="9"/>
  <c r="M289" i="9" s="1"/>
  <c r="M262" i="9" s="1"/>
  <c r="M255" i="9" s="1"/>
  <c r="M236" i="9" s="1"/>
  <c r="M210" i="9" s="1"/>
  <c r="M183" i="9" s="1"/>
  <c r="M165" i="9" s="1"/>
  <c r="M161" i="9" s="1"/>
  <c r="AP8" i="9"/>
  <c r="AS8" i="9"/>
  <c r="AS774" i="9" s="1"/>
  <c r="AS766" i="9" s="1"/>
  <c r="AS752" i="9" s="1"/>
  <c r="AS745" i="9" s="1"/>
  <c r="AS738" i="9" s="1"/>
  <c r="AS729" i="9" s="1"/>
  <c r="AS720" i="9" s="1"/>
  <c r="AS701" i="9" s="1"/>
  <c r="AS693" i="9" s="1"/>
  <c r="AS678" i="9" s="1"/>
  <c r="AS647" i="9" s="1"/>
  <c r="AS634" i="9" s="1"/>
  <c r="AS626" i="9" s="1"/>
  <c r="AS617" i="9" s="1"/>
  <c r="AS610" i="9" s="1"/>
  <c r="AS586" i="9" s="1"/>
  <c r="AS554" i="9" s="1"/>
  <c r="AS498" i="9" s="1"/>
  <c r="M97" i="9" l="1"/>
  <c r="M76" i="9" s="1"/>
  <c r="M65" i="9" s="1"/>
  <c r="M7" i="9" s="1"/>
  <c r="M6" i="9" s="1"/>
  <c r="I10" i="10"/>
  <c r="AN10" i="10" s="1"/>
  <c r="F752" i="9"/>
  <c r="V106" i="10"/>
  <c r="AS461" i="9"/>
  <c r="AP774" i="9"/>
  <c r="AP766" i="9" s="1"/>
  <c r="AP752" i="9" s="1"/>
  <c r="AP745" i="9" s="1"/>
  <c r="AP738" i="9" s="1"/>
  <c r="AP729" i="9" s="1"/>
  <c r="AP720" i="9" s="1"/>
  <c r="AP701" i="9" s="1"/>
  <c r="AP693" i="9" s="1"/>
  <c r="AP678" i="9" s="1"/>
  <c r="AP647" i="9" s="1"/>
  <c r="AP634" i="9" s="1"/>
  <c r="AP626" i="9" s="1"/>
  <c r="AP617" i="9" s="1"/>
  <c r="AP610" i="9" s="1"/>
  <c r="AP586" i="9" s="1"/>
  <c r="AP554" i="9" s="1"/>
  <c r="AP498" i="9" s="1"/>
  <c r="AP461" i="9" s="1"/>
  <c r="AP414" i="9" s="1"/>
  <c r="AP376" i="9" s="1"/>
  <c r="AP351" i="9" s="1"/>
  <c r="E126" i="10"/>
  <c r="AF7" i="9"/>
  <c r="AF6" i="9" s="1"/>
  <c r="Z792" i="9"/>
  <c r="Z6" i="9"/>
  <c r="AE6" i="9"/>
  <c r="AE792" i="9"/>
  <c r="X792" i="9"/>
  <c r="X6" i="9"/>
  <c r="AD792" i="9"/>
  <c r="AD6" i="9"/>
  <c r="T6" i="9"/>
  <c r="T792" i="9"/>
  <c r="AJ792" i="9"/>
  <c r="AJ6" i="9"/>
  <c r="V792" i="9"/>
  <c r="V6" i="9"/>
  <c r="U792" i="9"/>
  <c r="U6" i="9"/>
  <c r="AC6" i="9"/>
  <c r="AC792" i="9"/>
  <c r="G792" i="9"/>
  <c r="G6" i="9"/>
  <c r="AB792" i="9"/>
  <c r="AB6" i="9"/>
  <c r="S6" i="9"/>
  <c r="S792" i="9"/>
  <c r="M792" i="9"/>
  <c r="Q792" i="9"/>
  <c r="Q6" i="9"/>
  <c r="W792" i="9"/>
  <c r="W6" i="9"/>
  <c r="R305" i="9"/>
  <c r="R289" i="9" s="1"/>
  <c r="R262" i="9" s="1"/>
  <c r="R255" i="9" s="1"/>
  <c r="R236" i="9" s="1"/>
  <c r="R210" i="9" s="1"/>
  <c r="R183" i="9" s="1"/>
  <c r="R165" i="9" s="1"/>
  <c r="R161" i="9" s="1"/>
  <c r="R97" i="9" s="1"/>
  <c r="R76" i="9" s="1"/>
  <c r="R65" i="9" s="1"/>
  <c r="R7" i="9" s="1"/>
  <c r="AO305" i="9"/>
  <c r="AO289" i="9" s="1"/>
  <c r="AO262" i="9" s="1"/>
  <c r="AO255" i="9" s="1"/>
  <c r="AO236" i="9" s="1"/>
  <c r="AO210" i="9" s="1"/>
  <c r="AO183" i="9" s="1"/>
  <c r="AO165" i="9" s="1"/>
  <c r="AO161" i="9" s="1"/>
  <c r="AO97" i="9" s="1"/>
  <c r="AO76" i="9" s="1"/>
  <c r="AO65" i="9" s="1"/>
  <c r="AO7" i="9" s="1"/>
  <c r="AT305" i="9"/>
  <c r="AT289" i="9" s="1"/>
  <c r="AT262" i="9" s="1"/>
  <c r="AT255" i="9" s="1"/>
  <c r="AT236" i="9" s="1"/>
  <c r="AT210" i="9" s="1"/>
  <c r="AT183" i="9" s="1"/>
  <c r="AT165" i="9" s="1"/>
  <c r="AT161" i="9" s="1"/>
  <c r="AT97" i="9" s="1"/>
  <c r="AT76" i="9" s="1"/>
  <c r="AT65" i="9" s="1"/>
  <c r="AT7" i="9" s="1"/>
  <c r="AW305" i="9"/>
  <c r="AW289" i="9" s="1"/>
  <c r="AW262" i="9" s="1"/>
  <c r="AW255" i="9" s="1"/>
  <c r="AW236" i="9" s="1"/>
  <c r="AW210" i="9" s="1"/>
  <c r="AW183" i="9" s="1"/>
  <c r="AW165" i="9" s="1"/>
  <c r="AW161" i="9" s="1"/>
  <c r="AW119" i="9" s="1"/>
  <c r="I305" i="9"/>
  <c r="I289" i="9" s="1"/>
  <c r="I262" i="9" s="1"/>
  <c r="I255" i="9" s="1"/>
  <c r="I236" i="9" s="1"/>
  <c r="I210" i="9" s="1"/>
  <c r="I183" i="9" s="1"/>
  <c r="I165" i="9" s="1"/>
  <c r="I161" i="9" s="1"/>
  <c r="I97" i="9" s="1"/>
  <c r="I76" i="9" s="1"/>
  <c r="I65" i="9" s="1"/>
  <c r="I7" i="9" s="1"/>
  <c r="AN305" i="9"/>
  <c r="AN289" i="9" s="1"/>
  <c r="AN262" i="9" s="1"/>
  <c r="AN255" i="9" s="1"/>
  <c r="AN236" i="9" s="1"/>
  <c r="AN210" i="9" s="1"/>
  <c r="AN183" i="9" s="1"/>
  <c r="AN165" i="9" s="1"/>
  <c r="AN161" i="9" s="1"/>
  <c r="AN97" i="9" s="1"/>
  <c r="AN76" i="9" s="1"/>
  <c r="AN65" i="9" s="1"/>
  <c r="AN7" i="9" s="1"/>
  <c r="AX305" i="9"/>
  <c r="AX289" i="9" s="1"/>
  <c r="AX262" i="9" s="1"/>
  <c r="AX255" i="9" s="1"/>
  <c r="AX236" i="9" s="1"/>
  <c r="AX210" i="9" s="1"/>
  <c r="AX183" i="9" s="1"/>
  <c r="AX165" i="9" s="1"/>
  <c r="AX161" i="9" s="1"/>
  <c r="AX119" i="9" s="1"/>
  <c r="AX97" i="9" s="1"/>
  <c r="AX76" i="9" s="1"/>
  <c r="AX65" i="9" s="1"/>
  <c r="AX7" i="9" s="1"/>
  <c r="AQ305" i="9"/>
  <c r="AQ289" i="9" s="1"/>
  <c r="AQ262" i="9" s="1"/>
  <c r="AQ255" i="9" s="1"/>
  <c r="AQ236" i="9" s="1"/>
  <c r="AQ210" i="9" s="1"/>
  <c r="AQ183" i="9" s="1"/>
  <c r="AQ165" i="9" s="1"/>
  <c r="AQ161" i="9" s="1"/>
  <c r="L305" i="9"/>
  <c r="L289" i="9" s="1"/>
  <c r="L262" i="9" s="1"/>
  <c r="L255" i="9" s="1"/>
  <c r="L236" i="9" s="1"/>
  <c r="L210" i="9" s="1"/>
  <c r="L183" i="9" s="1"/>
  <c r="L165" i="9" s="1"/>
  <c r="L161" i="9" s="1"/>
  <c r="L97" i="9" s="1"/>
  <c r="L76" i="9" s="1"/>
  <c r="L65" i="9" s="1"/>
  <c r="L7" i="9" s="1"/>
  <c r="H305" i="9"/>
  <c r="H289" i="9" s="1"/>
  <c r="H262" i="9" s="1"/>
  <c r="K305" i="9"/>
  <c r="K289" i="9" s="1"/>
  <c r="K262" i="9" s="1"/>
  <c r="K255" i="9" s="1"/>
  <c r="K236" i="9" s="1"/>
  <c r="K210" i="9" s="1"/>
  <c r="K183" i="9" s="1"/>
  <c r="K165" i="9" s="1"/>
  <c r="K161" i="9" s="1"/>
  <c r="K97" i="9" s="1"/>
  <c r="K76" i="9" s="1"/>
  <c r="K65" i="9" s="1"/>
  <c r="K7" i="9" s="1"/>
  <c r="J305" i="9"/>
  <c r="J289" i="9" s="1"/>
  <c r="J262" i="9" s="1"/>
  <c r="J255" i="9" s="1"/>
  <c r="J236" i="9" s="1"/>
  <c r="J210" i="9" s="1"/>
  <c r="J183" i="9" s="1"/>
  <c r="J165" i="9" s="1"/>
  <c r="J161" i="9" s="1"/>
  <c r="J97" i="9" s="1"/>
  <c r="J76" i="9" s="1"/>
  <c r="J65" i="9" s="1"/>
  <c r="J7" i="9" s="1"/>
  <c r="H255" i="9" l="1"/>
  <c r="H236" i="9" s="1"/>
  <c r="H210" i="9" s="1"/>
  <c r="H183" i="9" s="1"/>
  <c r="H165" i="9" s="1"/>
  <c r="H161" i="9" s="1"/>
  <c r="H97" i="9" s="1"/>
  <c r="H76" i="9" s="1"/>
  <c r="H7" i="9"/>
  <c r="F745" i="9"/>
  <c r="AQ97" i="9"/>
  <c r="AQ76" i="9" s="1"/>
  <c r="AQ65" i="9" s="1"/>
  <c r="AQ7" i="9" s="1"/>
  <c r="AQ6" i="9" s="1"/>
  <c r="I108" i="10"/>
  <c r="AW97" i="9"/>
  <c r="AW76" i="9" s="1"/>
  <c r="AW65" i="9" s="1"/>
  <c r="AW7" i="9" s="1"/>
  <c r="AW6" i="9" s="1"/>
  <c r="AF792" i="9"/>
  <c r="U106" i="10"/>
  <c r="AS414" i="9"/>
  <c r="AO6" i="9"/>
  <c r="AO792" i="9"/>
  <c r="J792" i="9"/>
  <c r="J6" i="9"/>
  <c r="K792" i="9"/>
  <c r="K6" i="9"/>
  <c r="AQ792" i="9"/>
  <c r="AX792" i="9"/>
  <c r="AX6" i="9"/>
  <c r="L792" i="9"/>
  <c r="L6" i="9"/>
  <c r="AN792" i="9"/>
  <c r="AN6" i="9"/>
  <c r="I792" i="9"/>
  <c r="I6" i="9"/>
  <c r="AT792" i="9"/>
  <c r="AT6" i="9"/>
  <c r="R792" i="9"/>
  <c r="R6" i="9"/>
  <c r="AP305" i="9"/>
  <c r="AP289" i="9" s="1"/>
  <c r="AP262" i="9" s="1"/>
  <c r="AP255" i="9" s="1"/>
  <c r="AP236" i="9" s="1"/>
  <c r="AP210" i="9" s="1"/>
  <c r="AP183" i="9" s="1"/>
  <c r="AP165" i="9" s="1"/>
  <c r="AP161" i="9" s="1"/>
  <c r="AP97" i="9" s="1"/>
  <c r="AP76" i="9" s="1"/>
  <c r="AP65" i="9" s="1"/>
  <c r="AP7" i="9" s="1"/>
  <c r="UW49" i="12"/>
  <c r="A8" i="12"/>
  <c r="AW792" i="9" l="1"/>
  <c r="H65" i="9"/>
  <c r="H6" i="9" s="1"/>
  <c r="F738" i="9"/>
  <c r="T106" i="10"/>
  <c r="AS376" i="9"/>
  <c r="AP792" i="9"/>
  <c r="AP6" i="9"/>
  <c r="B77" i="10"/>
  <c r="H792" i="9" l="1"/>
  <c r="F729" i="9"/>
  <c r="S106" i="10"/>
  <c r="AS351" i="9"/>
  <c r="A9" i="12"/>
  <c r="F720" i="9" l="1"/>
  <c r="A92" i="12"/>
  <c r="A93" i="12"/>
  <c r="F701" i="9" l="1"/>
  <c r="A10" i="12"/>
  <c r="F693" i="9" l="1"/>
  <c r="A11" i="12"/>
  <c r="F678" i="9" l="1"/>
  <c r="A12" i="12"/>
  <c r="F647" i="9" l="1"/>
  <c r="A15" i="12"/>
  <c r="B14" i="10"/>
  <c r="B16" i="10"/>
  <c r="B17" i="10"/>
  <c r="B19" i="10"/>
  <c r="B20" i="10"/>
  <c r="B13" i="10"/>
  <c r="F634" i="9" l="1"/>
  <c r="A19" i="12"/>
  <c r="F626" i="9" l="1"/>
  <c r="A21" i="12"/>
  <c r="A22" i="12" s="1"/>
  <c r="A23" i="12" s="1"/>
  <c r="F617" i="9" l="1"/>
  <c r="A24" i="12"/>
  <c r="F610" i="9" l="1"/>
  <c r="A25" i="12"/>
  <c r="F586" i="9" l="1"/>
  <c r="A26" i="12"/>
  <c r="A34" i="12"/>
  <c r="F554" i="9" l="1"/>
  <c r="A27" i="12"/>
  <c r="A28" i="12" s="1"/>
  <c r="A11" i="10"/>
  <c r="F498" i="9" l="1"/>
  <c r="A29" i="12"/>
  <c r="A30" i="12" s="1"/>
  <c r="A31" i="12" s="1"/>
  <c r="A32" i="12" s="1"/>
  <c r="A57" i="12"/>
  <c r="F461" i="9" l="1"/>
  <c r="A35" i="12"/>
  <c r="A48" i="12"/>
  <c r="F414" i="9" l="1"/>
  <c r="A37" i="12"/>
  <c r="A38" i="12" s="1"/>
  <c r="A39" i="12"/>
  <c r="F376" i="9" l="1"/>
  <c r="A40" i="12"/>
  <c r="A70" i="12"/>
  <c r="F351" i="9" l="1"/>
  <c r="A41" i="12"/>
  <c r="F6" i="9" l="1"/>
  <c r="F792" i="9"/>
  <c r="A42" i="12"/>
  <c r="A43" i="12"/>
  <c r="A44" i="12" l="1"/>
  <c r="A71" i="12"/>
  <c r="A45" i="12" l="1"/>
  <c r="A46" i="12" l="1"/>
  <c r="A47" i="12" l="1"/>
  <c r="A49" i="12" s="1"/>
  <c r="A120" i="12"/>
  <c r="A51" i="12" l="1"/>
  <c r="A50" i="12"/>
  <c r="A83" i="12"/>
  <c r="A84" i="12" s="1"/>
  <c r="A52" i="12" l="1"/>
  <c r="A59" i="12"/>
  <c r="A63" i="12"/>
  <c r="A65" i="12"/>
  <c r="B81" i="10"/>
  <c r="B80" i="10"/>
  <c r="B79" i="10"/>
  <c r="B78" i="10"/>
  <c r="B76" i="10"/>
  <c r="B75" i="10"/>
  <c r="B73" i="10"/>
  <c r="B72" i="10"/>
  <c r="B71" i="10"/>
  <c r="B70" i="10"/>
  <c r="B69" i="10"/>
  <c r="B68" i="10"/>
  <c r="A53" i="12" l="1"/>
  <c r="A54" i="12" s="1"/>
  <c r="A55" i="12" s="1"/>
  <c r="A58" i="12" s="1"/>
  <c r="A60" i="12"/>
  <c r="A89" i="12"/>
  <c r="A95" i="12"/>
  <c r="A61" i="12" l="1"/>
  <c r="A62" i="12" s="1"/>
  <c r="A64" i="12" s="1"/>
  <c r="A66" i="12" s="1"/>
  <c r="A67" i="12" l="1"/>
  <c r="A68" i="12" s="1"/>
  <c r="A69" i="12" s="1"/>
  <c r="A72" i="12" s="1"/>
  <c r="A73" i="12"/>
  <c r="A101" i="12"/>
  <c r="A116" i="12"/>
  <c r="A134" i="12"/>
  <c r="A75" i="12" l="1"/>
  <c r="A74" i="12"/>
  <c r="A135" i="12"/>
  <c r="A77" i="12" l="1"/>
  <c r="A76" i="12"/>
  <c r="A136" i="12"/>
  <c r="A79" i="12" l="1"/>
  <c r="A78" i="12"/>
  <c r="A80" i="12" l="1"/>
  <c r="A85" i="12"/>
  <c r="A86" i="12" s="1"/>
  <c r="A87" i="12" s="1"/>
  <c r="A88" i="12" s="1"/>
  <c r="A122" i="12"/>
  <c r="A139" i="12"/>
  <c r="A140" i="12" s="1"/>
  <c r="A90" i="12" l="1"/>
  <c r="A94" i="12" s="1"/>
  <c r="A96" i="12" s="1"/>
  <c r="A97" i="12" s="1"/>
  <c r="A98" i="12" s="1"/>
  <c r="A99" i="12" s="1"/>
  <c r="A100" i="12" s="1"/>
  <c r="A148" i="12"/>
  <c r="A150" i="12" l="1"/>
  <c r="A102" i="12"/>
  <c r="A141" i="12"/>
  <c r="A103" i="12" l="1"/>
  <c r="A105" i="12" s="1"/>
  <c r="A106" i="12" s="1"/>
  <c r="A107" i="12" s="1"/>
  <c r="A142" i="12"/>
  <c r="A143" i="12" s="1"/>
  <c r="A164" i="12"/>
  <c r="A108" i="12" l="1"/>
  <c r="A109" i="12" s="1"/>
  <c r="A110" i="12" s="1"/>
  <c r="A111" i="12" s="1"/>
  <c r="A112" i="12" s="1"/>
  <c r="A114" i="12" s="1"/>
  <c r="A144" i="12"/>
  <c r="A166" i="12"/>
  <c r="A152" i="12" l="1"/>
  <c r="A115" i="12"/>
  <c r="A117" i="12" s="1"/>
  <c r="A118" i="12" s="1"/>
  <c r="A119" i="12" s="1"/>
  <c r="A121" i="12" s="1"/>
  <c r="A153" i="12"/>
  <c r="A154" i="12" s="1"/>
  <c r="A155" i="12" s="1"/>
  <c r="A158" i="12" s="1"/>
  <c r="A159" i="12" s="1"/>
  <c r="A168" i="12"/>
  <c r="A125" i="12" l="1"/>
  <c r="A123" i="12"/>
  <c r="A124" i="12" s="1"/>
  <c r="A160" i="12"/>
  <c r="A126" i="12" l="1"/>
  <c r="A127" i="12" s="1"/>
  <c r="A161" i="12"/>
  <c r="A169" i="12" s="1"/>
  <c r="A170" i="12" s="1"/>
  <c r="A182" i="12"/>
  <c r="A192" i="12"/>
  <c r="A129" i="12" l="1"/>
  <c r="A130" i="12" s="1"/>
  <c r="A131" i="12" s="1"/>
  <c r="A132" i="12" s="1"/>
  <c r="A133" i="12" s="1"/>
  <c r="A137" i="12" s="1"/>
  <c r="A167" i="12"/>
  <c r="A173" i="12" s="1"/>
  <c r="A174" i="12" s="1"/>
  <c r="A146" i="12" l="1"/>
  <c r="A175" i="12" s="1"/>
  <c r="A177" i="12"/>
  <c r="A180" i="12" s="1"/>
  <c r="A181" i="12" s="1"/>
  <c r="A183" i="12"/>
  <c r="A185" i="12" s="1"/>
  <c r="A186" i="12" s="1"/>
  <c r="A184" i="12" l="1"/>
  <c r="A189" i="12" s="1"/>
  <c r="A190" i="12" s="1"/>
  <c r="A187" i="12" l="1"/>
  <c r="A188" i="12" s="1"/>
  <c r="AI8" i="9" l="1"/>
  <c r="AI774" i="9" s="1"/>
  <c r="AI766" i="9" s="1"/>
  <c r="AI752" i="9" s="1"/>
  <c r="AI745" i="9" s="1"/>
  <c r="AI738" i="9" s="1"/>
  <c r="AI729" i="9" s="1"/>
  <c r="AI720" i="9" s="1"/>
  <c r="AI701" i="9" s="1"/>
  <c r="AI693" i="9" s="1"/>
  <c r="AI678" i="9" s="1"/>
  <c r="AI647" i="9" s="1"/>
  <c r="AI634" i="9" s="1"/>
  <c r="AI626" i="9" s="1"/>
  <c r="AI617" i="9" s="1"/>
  <c r="AI610" i="9" s="1"/>
  <c r="AI586" i="9" s="1"/>
  <c r="AI554" i="9" s="1"/>
  <c r="AI498" i="9" s="1"/>
  <c r="AI461" i="9" s="1"/>
  <c r="AI414" i="9" s="1"/>
  <c r="AI376" i="9" s="1"/>
  <c r="AI351" i="9" s="1"/>
  <c r="AK8" i="9"/>
  <c r="AK774" i="9" s="1"/>
  <c r="AK766" i="9" s="1"/>
  <c r="AK752" i="9" s="1"/>
  <c r="AK745" i="9" s="1"/>
  <c r="AK738" i="9" s="1"/>
  <c r="AK729" i="9" s="1"/>
  <c r="AK720" i="9" s="1"/>
  <c r="AK701" i="9" s="1"/>
  <c r="AK693" i="9" s="1"/>
  <c r="AK678" i="9" s="1"/>
  <c r="AK647" i="9" s="1"/>
  <c r="AK634" i="9" s="1"/>
  <c r="AK626" i="9" s="1"/>
  <c r="AK617" i="9" s="1"/>
  <c r="AK610" i="9" s="1"/>
  <c r="AK586" i="9" s="1"/>
  <c r="AK554" i="9" s="1"/>
  <c r="AK498" i="9" s="1"/>
  <c r="AK461" i="9" s="1"/>
  <c r="AK414" i="9" s="1"/>
  <c r="AK376" i="9" s="1"/>
  <c r="AK351" i="9" s="1"/>
  <c r="AK40" i="9"/>
  <c r="AI40" i="9"/>
  <c r="P8" i="9" l="1"/>
  <c r="O162" i="9"/>
  <c r="P774" i="9" l="1"/>
  <c r="AM54" i="10" s="1" a="1"/>
  <c r="AM54" i="10" s="1"/>
  <c r="AN128" i="10"/>
  <c r="AN129" i="10"/>
  <c r="P766" i="9" l="1"/>
  <c r="AL54" i="10" s="1" a="1"/>
  <c r="AL54" i="10" s="1"/>
  <c r="AM80" i="10" a="1"/>
  <c r="AM80" i="10" s="1"/>
  <c r="AM70" i="10" a="1"/>
  <c r="AM70" i="10" s="1"/>
  <c r="AM31" i="10" a="1"/>
  <c r="AM31" i="10" s="1"/>
  <c r="AM84" i="10" a="1"/>
  <c r="AM84" i="10" s="1"/>
  <c r="AM111" i="10" a="1"/>
  <c r="AM111" i="10" s="1"/>
  <c r="AM123" i="10" a="1"/>
  <c r="AM123" i="10" s="1"/>
  <c r="AM72" i="10" a="1"/>
  <c r="AM72" i="10" s="1"/>
  <c r="AM66" i="10" a="1"/>
  <c r="AM66" i="10" s="1"/>
  <c r="AM55" i="10" a="1"/>
  <c r="AM55" i="10" s="1"/>
  <c r="AM13" i="10" a="1"/>
  <c r="AM13" i="10" s="1"/>
  <c r="AM27" i="10" a="1"/>
  <c r="AM27" i="10" s="1"/>
  <c r="AM14" i="10" a="1"/>
  <c r="AM14" i="10" s="1"/>
  <c r="AM89" i="10" a="1"/>
  <c r="AM89" i="10" s="1"/>
  <c r="AM22" i="10" a="1"/>
  <c r="AM22" i="10" s="1"/>
  <c r="AM92" i="10" a="1"/>
  <c r="AM92" i="10" s="1"/>
  <c r="AM136" i="10" a="1"/>
  <c r="AM136" i="10" s="1"/>
  <c r="AM36" i="10" a="1"/>
  <c r="AM36" i="10" s="1"/>
  <c r="AM26" i="10" a="1"/>
  <c r="AM26" i="10" s="1"/>
  <c r="AM39" i="10" a="1"/>
  <c r="AM39" i="10" s="1"/>
  <c r="AM117" i="10" a="1"/>
  <c r="AM117" i="10" s="1"/>
  <c r="AM97" i="10" a="1"/>
  <c r="AM97" i="10" s="1"/>
  <c r="AM29" i="10" a="1"/>
  <c r="AM29" i="10" s="1"/>
  <c r="AM120" i="10" a="1"/>
  <c r="AM120" i="10" s="1"/>
  <c r="AM65" i="10" a="1"/>
  <c r="AM65" i="10" s="1"/>
  <c r="AM95" i="10" a="1"/>
  <c r="AM95" i="10" s="1"/>
  <c r="AM71" i="10" a="1"/>
  <c r="AM71" i="10" s="1"/>
  <c r="AM33" i="10" a="1"/>
  <c r="AM33" i="10" s="1"/>
  <c r="AM68" i="10" a="1"/>
  <c r="AM68" i="10" s="1"/>
  <c r="AM24" i="10" a="1"/>
  <c r="AM24" i="10" s="1"/>
  <c r="AM114" i="10" a="1"/>
  <c r="AM114" i="10" s="1"/>
  <c r="AM103" i="10" a="1"/>
  <c r="AM103" i="10" s="1"/>
  <c r="AM83" i="10" a="1"/>
  <c r="AM83" i="10" s="1"/>
  <c r="AM62" i="10" a="1"/>
  <c r="AM62" i="10" s="1"/>
  <c r="AM38" i="10" a="1"/>
  <c r="AM38" i="10" s="1"/>
  <c r="AM124" i="10" a="1"/>
  <c r="AM124" i="10" s="1"/>
  <c r="AM15" i="10" a="1"/>
  <c r="AM15" i="10" s="1"/>
  <c r="AM79" i="10" a="1"/>
  <c r="AM79" i="10" s="1"/>
  <c r="AM137" i="10" a="1"/>
  <c r="AM137" i="10" s="1"/>
  <c r="AM100" i="10" a="1"/>
  <c r="AM100" i="10" s="1"/>
  <c r="AM135" i="10" a="1"/>
  <c r="AM135" i="10" s="1"/>
  <c r="AM132" i="10" a="1"/>
  <c r="AM132" i="10" s="1"/>
  <c r="AM45" i="10" a="1"/>
  <c r="AM45" i="10" s="1"/>
  <c r="AM52" i="10" a="1"/>
  <c r="AM52" i="10" s="1"/>
  <c r="AM20" i="10" a="1"/>
  <c r="AM20" i="10" s="1"/>
  <c r="AM73" i="10" a="1"/>
  <c r="AM73" i="10" s="1"/>
  <c r="AM85" i="10" a="1"/>
  <c r="AM85" i="10" s="1"/>
  <c r="AM96" i="10" a="1"/>
  <c r="AM96" i="10" s="1"/>
  <c r="AM58" i="10" a="1"/>
  <c r="AM58" i="10" s="1"/>
  <c r="AM48" i="10" a="1"/>
  <c r="AM48" i="10" s="1"/>
  <c r="AM34" i="10" a="1"/>
  <c r="AM34" i="10" s="1"/>
  <c r="AM110" i="10" a="1"/>
  <c r="AM110" i="10" s="1"/>
  <c r="AM43" i="10" a="1"/>
  <c r="AM43" i="10" s="1"/>
  <c r="AM49" i="10" a="1"/>
  <c r="AM49" i="10" s="1"/>
  <c r="AM23" i="10" a="1"/>
  <c r="AM23" i="10" s="1"/>
  <c r="AM112" i="10" a="1"/>
  <c r="AM112" i="10" s="1"/>
  <c r="AM35" i="10" a="1"/>
  <c r="AM35" i="10" s="1"/>
  <c r="AM64" i="10" a="1"/>
  <c r="AM64" i="10" s="1"/>
  <c r="AM75" i="10" a="1"/>
  <c r="AM75" i="10" s="1"/>
  <c r="AM102" i="10" a="1"/>
  <c r="AM102" i="10" s="1"/>
  <c r="AM28" i="10" a="1"/>
  <c r="AM28" i="10" s="1"/>
  <c r="AM76" i="10" a="1"/>
  <c r="AM76" i="10" s="1"/>
  <c r="AM30" i="10" a="1"/>
  <c r="AM30" i="10" s="1"/>
  <c r="AM78" i="10" a="1"/>
  <c r="AM78" i="10" s="1"/>
  <c r="AM50" i="10" a="1"/>
  <c r="AM50" i="10" s="1"/>
  <c r="AM113" i="10" a="1"/>
  <c r="AM113" i="10" s="1"/>
  <c r="AM67" i="10" a="1"/>
  <c r="AM67" i="10" s="1"/>
  <c r="AM16" i="10" a="1"/>
  <c r="AM16" i="10" s="1"/>
  <c r="AM37" i="10" a="1"/>
  <c r="AM37" i="10" s="1"/>
  <c r="AM131" i="10" a="1"/>
  <c r="AM131" i="10" s="1"/>
  <c r="AM94" i="10" a="1"/>
  <c r="AM94" i="10" s="1"/>
  <c r="AM47" i="10" a="1"/>
  <c r="AM47" i="10" s="1"/>
  <c r="AM115" i="10" a="1"/>
  <c r="AM115" i="10" s="1"/>
  <c r="AM18" i="10" a="1"/>
  <c r="AM18" i="10" s="1"/>
  <c r="AM63" i="10" a="1"/>
  <c r="AM63" i="10" s="1"/>
  <c r="AM61" i="10" a="1"/>
  <c r="AM61" i="10" s="1"/>
  <c r="AM134" i="10" a="1"/>
  <c r="AM134" i="10" s="1"/>
  <c r="AM19" i="10" a="1"/>
  <c r="AM19" i="10" s="1"/>
  <c r="AM41" i="10" a="1"/>
  <c r="AM41" i="10" s="1"/>
  <c r="AM32" i="10" a="1"/>
  <c r="AM32" i="10" s="1"/>
  <c r="AM87" i="10" a="1"/>
  <c r="AM87" i="10" s="1"/>
  <c r="AM44" i="10" a="1"/>
  <c r="AM44" i="10" s="1"/>
  <c r="AM56" i="10" a="1"/>
  <c r="AM56" i="10" s="1"/>
  <c r="AM17" i="10" a="1"/>
  <c r="AM17" i="10" s="1"/>
  <c r="AM119" i="10" a="1"/>
  <c r="AM119" i="10" s="1"/>
  <c r="AM122" i="10" a="1"/>
  <c r="AM122" i="10" s="1"/>
  <c r="AM121" i="10" a="1"/>
  <c r="AM121" i="10" s="1"/>
  <c r="AM60" i="10" a="1"/>
  <c r="AM60" i="10" s="1"/>
  <c r="AM59" i="10" a="1"/>
  <c r="AM59" i="10" s="1"/>
  <c r="AM57" i="10" a="1"/>
  <c r="AM57" i="10" s="1"/>
  <c r="AM88" i="10" a="1"/>
  <c r="AM88" i="10" s="1"/>
  <c r="AM99" i="10" a="1"/>
  <c r="AM99" i="10" s="1"/>
  <c r="AM77" i="10" a="1"/>
  <c r="AM77" i="10" s="1"/>
  <c r="AM130" i="10" a="1"/>
  <c r="AM130" i="10" s="1"/>
  <c r="AM101" i="10" a="1"/>
  <c r="AM101" i="10" s="1"/>
  <c r="AM25" i="10" a="1"/>
  <c r="AM25" i="10" s="1"/>
  <c r="AM53" i="10" a="1"/>
  <c r="AM53" i="10" s="1"/>
  <c r="AM69" i="10" a="1"/>
  <c r="AM69" i="10" s="1"/>
  <c r="AM86" i="10" a="1"/>
  <c r="AM86" i="10" s="1"/>
  <c r="AM40" i="10" a="1"/>
  <c r="AM40" i="10" s="1"/>
  <c r="AM46" i="10" a="1"/>
  <c r="AM46" i="10" s="1"/>
  <c r="AM42" i="10" a="1"/>
  <c r="AM42" i="10" s="1"/>
  <c r="AM133" i="10" a="1"/>
  <c r="AM133" i="10" s="1"/>
  <c r="AM118" i="10" a="1"/>
  <c r="AM118" i="10" s="1"/>
  <c r="AM81" i="10" a="1"/>
  <c r="AM81" i="10" s="1"/>
  <c r="P554" i="9"/>
  <c r="W54" i="10" s="1" a="1"/>
  <c r="W54" i="10" s="1"/>
  <c r="AI305" i="9"/>
  <c r="AI289" i="9" s="1"/>
  <c r="AI262" i="9" s="1"/>
  <c r="AI255" i="9" s="1"/>
  <c r="AI236" i="9" s="1"/>
  <c r="AI210" i="9" s="1"/>
  <c r="AI183" i="9" s="1"/>
  <c r="AI165" i="9" s="1"/>
  <c r="AI161" i="9" s="1"/>
  <c r="AI97" i="9" s="1"/>
  <c r="AI76" i="9" s="1"/>
  <c r="AI65" i="9" s="1"/>
  <c r="AI7" i="9" s="1"/>
  <c r="AG305" i="9"/>
  <c r="AG289" i="9" s="1"/>
  <c r="AG262" i="9" s="1"/>
  <c r="AG255" i="9" s="1"/>
  <c r="AG236" i="9" s="1"/>
  <c r="AG210" i="9" s="1"/>
  <c r="AG183" i="9" s="1"/>
  <c r="AG165" i="9" s="1"/>
  <c r="AK305" i="9"/>
  <c r="AK289" i="9" s="1"/>
  <c r="AK262" i="9" s="1"/>
  <c r="AK255" i="9" s="1"/>
  <c r="AK236" i="9" s="1"/>
  <c r="AK210" i="9" s="1"/>
  <c r="AK183" i="9" s="1"/>
  <c r="AK165" i="9" s="1"/>
  <c r="AK161" i="9" s="1"/>
  <c r="AK97" i="9" s="1"/>
  <c r="AK76" i="9" s="1"/>
  <c r="AK65" i="9" s="1"/>
  <c r="AK7" i="9" s="1"/>
  <c r="AH305" i="9"/>
  <c r="AH289" i="9" s="1"/>
  <c r="AH262" i="9" s="1"/>
  <c r="AM90" i="10" l="1"/>
  <c r="AM91" i="10"/>
  <c r="P498" i="9"/>
  <c r="W28" i="10" a="1"/>
  <c r="W28" i="10" s="1"/>
  <c r="W97" i="10" a="1"/>
  <c r="W97" i="10" s="1"/>
  <c r="W67" i="10" a="1"/>
  <c r="W67" i="10" s="1"/>
  <c r="W120" i="10" a="1"/>
  <c r="W120" i="10" s="1"/>
  <c r="W122" i="10" a="1"/>
  <c r="W122" i="10" s="1"/>
  <c r="W75" i="10" a="1"/>
  <c r="W75" i="10" s="1"/>
  <c r="W48" i="10" a="1"/>
  <c r="W48" i="10" s="1"/>
  <c r="W78" i="10" a="1"/>
  <c r="W78" i="10" s="1"/>
  <c r="W20" i="10" a="1"/>
  <c r="W20" i="10" s="1"/>
  <c r="W99" i="10" a="1"/>
  <c r="W99" i="10" s="1"/>
  <c r="W121" i="10" a="1"/>
  <c r="W121" i="10" s="1"/>
  <c r="W81" i="10" a="1"/>
  <c r="W81" i="10" s="1"/>
  <c r="W103" i="10" a="1"/>
  <c r="W103" i="10" s="1"/>
  <c r="W36" i="10" a="1"/>
  <c r="W36" i="10" s="1"/>
  <c r="W79" i="10" a="1"/>
  <c r="W79" i="10" s="1"/>
  <c r="W72" i="10" a="1"/>
  <c r="W72" i="10" s="1"/>
  <c r="W26" i="10" a="1"/>
  <c r="W26" i="10" s="1"/>
  <c r="W88" i="10" a="1"/>
  <c r="W88" i="10" s="1"/>
  <c r="W45" i="10" a="1"/>
  <c r="W45" i="10" s="1"/>
  <c r="W41" i="10" a="1"/>
  <c r="W41" i="10" s="1"/>
  <c r="W39" i="10" a="1"/>
  <c r="W39" i="10" s="1"/>
  <c r="W56" i="10" a="1"/>
  <c r="W56" i="10" s="1"/>
  <c r="W76" i="10" a="1"/>
  <c r="W76" i="10" s="1"/>
  <c r="W33" i="10" a="1"/>
  <c r="W33" i="10" s="1"/>
  <c r="W23" i="10" a="1"/>
  <c r="W23" i="10" s="1"/>
  <c r="W29" i="10" a="1"/>
  <c r="W29" i="10" s="1"/>
  <c r="W13" i="10" a="1"/>
  <c r="W13" i="10" s="1"/>
  <c r="W110" i="10" a="1"/>
  <c r="W110" i="10" s="1"/>
  <c r="W87" i="10" a="1"/>
  <c r="W87" i="10" s="1"/>
  <c r="W95" i="10" a="1"/>
  <c r="W95" i="10" s="1"/>
  <c r="W37" i="10" a="1"/>
  <c r="W37" i="10" s="1"/>
  <c r="W71" i="10" a="1"/>
  <c r="W71" i="10" s="1"/>
  <c r="W64" i="10" a="1"/>
  <c r="W64" i="10" s="1"/>
  <c r="W102" i="10" a="1"/>
  <c r="W102" i="10" s="1"/>
  <c r="W68" i="10" a="1"/>
  <c r="W68" i="10" s="1"/>
  <c r="W63" i="10" a="1"/>
  <c r="W63" i="10" s="1"/>
  <c r="W94" i="10" a="1"/>
  <c r="W94" i="10" s="1"/>
  <c r="W35" i="10" a="1"/>
  <c r="W35" i="10" s="1"/>
  <c r="W112" i="10" a="1"/>
  <c r="W112" i="10" s="1"/>
  <c r="W50" i="10" a="1"/>
  <c r="W50" i="10" s="1"/>
  <c r="W59" i="10" a="1"/>
  <c r="W59" i="10" s="1"/>
  <c r="W118" i="10" a="1"/>
  <c r="W118" i="10" s="1"/>
  <c r="W113" i="10" a="1"/>
  <c r="W113" i="10" s="1"/>
  <c r="W83" i="10" a="1"/>
  <c r="W83" i="10" s="1"/>
  <c r="W53" i="10" a="1"/>
  <c r="W53" i="10" s="1"/>
  <c r="W58" i="10" a="1"/>
  <c r="W58" i="10" s="1"/>
  <c r="W70" i="10" a="1"/>
  <c r="W70" i="10" s="1"/>
  <c r="W24" i="10" a="1"/>
  <c r="W24" i="10" s="1"/>
  <c r="W30" i="10" a="1"/>
  <c r="W30" i="10" s="1"/>
  <c r="W69" i="10" a="1"/>
  <c r="W69" i="10" s="1"/>
  <c r="W132" i="10" a="1"/>
  <c r="W132" i="10" s="1"/>
  <c r="W46" i="10" a="1"/>
  <c r="W46" i="10" s="1"/>
  <c r="W80" i="10" a="1"/>
  <c r="W80" i="10" s="1"/>
  <c r="W40" i="10" a="1"/>
  <c r="W40" i="10" s="1"/>
  <c r="W133" i="10" a="1"/>
  <c r="W133" i="10" s="1"/>
  <c r="W60" i="10" a="1"/>
  <c r="W60" i="10" s="1"/>
  <c r="W17" i="10" a="1"/>
  <c r="W17" i="10" s="1"/>
  <c r="W43" i="10" a="1"/>
  <c r="W43" i="10" s="1"/>
  <c r="W86" i="10" a="1"/>
  <c r="W86" i="10" s="1"/>
  <c r="W61" i="10" a="1"/>
  <c r="W61" i="10" s="1"/>
  <c r="W16" i="10" a="1"/>
  <c r="W16" i="10" s="1"/>
  <c r="W84" i="10" a="1"/>
  <c r="W84" i="10" s="1"/>
  <c r="W131" i="10" a="1"/>
  <c r="W131" i="10" s="1"/>
  <c r="W55" i="10" a="1"/>
  <c r="W55" i="10" s="1"/>
  <c r="W137" i="10" a="1"/>
  <c r="W137" i="10" s="1"/>
  <c r="W66" i="10" a="1"/>
  <c r="W66" i="10" s="1"/>
  <c r="W44" i="10" a="1"/>
  <c r="W44" i="10" s="1"/>
  <c r="W134" i="10" a="1"/>
  <c r="W134" i="10" s="1"/>
  <c r="W117" i="10" a="1"/>
  <c r="W117" i="10" s="1"/>
  <c r="W124" i="10" a="1"/>
  <c r="W124" i="10" s="1"/>
  <c r="W85" i="10" a="1"/>
  <c r="W85" i="10" s="1"/>
  <c r="W47" i="10" a="1"/>
  <c r="W47" i="10" s="1"/>
  <c r="W22" i="10" a="1"/>
  <c r="W22" i="10" s="1"/>
  <c r="W65" i="10" a="1"/>
  <c r="W65" i="10" s="1"/>
  <c r="W115" i="10" a="1"/>
  <c r="W115" i="10" s="1"/>
  <c r="W135" i="10" a="1"/>
  <c r="W135" i="10" s="1"/>
  <c r="W32" i="10" a="1"/>
  <c r="W32" i="10" s="1"/>
  <c r="W111" i="10" a="1"/>
  <c r="W111" i="10" s="1"/>
  <c r="W119" i="10" a="1"/>
  <c r="W119" i="10" s="1"/>
  <c r="W89" i="10" a="1"/>
  <c r="W89" i="10" s="1"/>
  <c r="W136" i="10" a="1"/>
  <c r="W136" i="10" s="1"/>
  <c r="W19" i="10" a="1"/>
  <c r="W19" i="10" s="1"/>
  <c r="W101" i="10" a="1"/>
  <c r="W101" i="10" s="1"/>
  <c r="W18" i="10" a="1"/>
  <c r="W18" i="10" s="1"/>
  <c r="W14" i="10" a="1"/>
  <c r="W14" i="10" s="1"/>
  <c r="W49" i="10" a="1"/>
  <c r="W49" i="10" s="1"/>
  <c r="W27" i="10" a="1"/>
  <c r="W27" i="10" s="1"/>
  <c r="W92" i="10" a="1"/>
  <c r="W92" i="10" s="1"/>
  <c r="W77" i="10" a="1"/>
  <c r="W77" i="10" s="1"/>
  <c r="W38" i="10" a="1"/>
  <c r="W38" i="10" s="1"/>
  <c r="W130" i="10" a="1"/>
  <c r="W130" i="10" s="1"/>
  <c r="W114" i="10" a="1"/>
  <c r="W114" i="10" s="1"/>
  <c r="W100" i="10" a="1"/>
  <c r="W100" i="10" s="1"/>
  <c r="W31" i="10" a="1"/>
  <c r="W31" i="10" s="1"/>
  <c r="W15" i="10" a="1"/>
  <c r="W15" i="10" s="1"/>
  <c r="W57" i="10" a="1"/>
  <c r="W57" i="10" s="1"/>
  <c r="W96" i="10" a="1"/>
  <c r="W96" i="10" s="1"/>
  <c r="W62" i="10" a="1"/>
  <c r="W62" i="10" s="1"/>
  <c r="W123" i="10" a="1"/>
  <c r="W123" i="10" s="1"/>
  <c r="W34" i="10" a="1"/>
  <c r="W34" i="10" s="1"/>
  <c r="W73" i="10" a="1"/>
  <c r="W73" i="10" s="1"/>
  <c r="W25" i="10" a="1"/>
  <c r="W25" i="10" s="1"/>
  <c r="W52" i="10" a="1"/>
  <c r="W52" i="10" s="1"/>
  <c r="W42" i="10" a="1"/>
  <c r="W42" i="10" s="1"/>
  <c r="AG161" i="9"/>
  <c r="J126" i="10"/>
  <c r="P752" i="9"/>
  <c r="AK54" i="10" s="1" a="1"/>
  <c r="AK54" i="10" s="1"/>
  <c r="AL28" i="10" a="1"/>
  <c r="AL28" i="10" s="1"/>
  <c r="AL20" i="10" a="1"/>
  <c r="AL20" i="10" s="1"/>
  <c r="AL84" i="10" a="1"/>
  <c r="AL84" i="10" s="1"/>
  <c r="AL110" i="10" a="1"/>
  <c r="AL110" i="10" s="1"/>
  <c r="AL70" i="10" a="1"/>
  <c r="AL70" i="10" s="1"/>
  <c r="AL26" i="10" a="1"/>
  <c r="AL26" i="10" s="1"/>
  <c r="AL53" i="10" a="1"/>
  <c r="AL53" i="10" s="1"/>
  <c r="AL89" i="10" a="1"/>
  <c r="AL89" i="10" s="1"/>
  <c r="AL119" i="10" a="1"/>
  <c r="AL119" i="10" s="1"/>
  <c r="AL77" i="10" a="1"/>
  <c r="AL77" i="10" s="1"/>
  <c r="AL19" i="10" a="1"/>
  <c r="AL19" i="10" s="1"/>
  <c r="AL88" i="10" a="1"/>
  <c r="AL88" i="10" s="1"/>
  <c r="AL49" i="10" a="1"/>
  <c r="AL49" i="10" s="1"/>
  <c r="AL52" i="10" a="1"/>
  <c r="AL52" i="10" s="1"/>
  <c r="AL117" i="10" a="1"/>
  <c r="AL117" i="10" s="1"/>
  <c r="AL94" i="10" a="1"/>
  <c r="AL94" i="10" s="1"/>
  <c r="AL122" i="10" a="1"/>
  <c r="AL122" i="10" s="1"/>
  <c r="AL123" i="10" a="1"/>
  <c r="AL123" i="10" s="1"/>
  <c r="AL17" i="10" a="1"/>
  <c r="AL17" i="10" s="1"/>
  <c r="AL97" i="10" a="1"/>
  <c r="AL97" i="10" s="1"/>
  <c r="AL120" i="10" a="1"/>
  <c r="AL120" i="10" s="1"/>
  <c r="AL80" i="10" a="1"/>
  <c r="AL80" i="10" s="1"/>
  <c r="AL87" i="10" a="1"/>
  <c r="AL87" i="10" s="1"/>
  <c r="AL14" i="10" a="1"/>
  <c r="AL14" i="10" s="1"/>
  <c r="AL61" i="10" a="1"/>
  <c r="AL61" i="10" s="1"/>
  <c r="AL111" i="10" a="1"/>
  <c r="AL111" i="10" s="1"/>
  <c r="AL69" i="10" a="1"/>
  <c r="AL69" i="10" s="1"/>
  <c r="AL27" i="10" a="1"/>
  <c r="AL27" i="10" s="1"/>
  <c r="AL114" i="10" a="1"/>
  <c r="AL114" i="10" s="1"/>
  <c r="AL95" i="10" a="1"/>
  <c r="AL95" i="10" s="1"/>
  <c r="AL58" i="10" a="1"/>
  <c r="AL58" i="10" s="1"/>
  <c r="AL99" i="10" a="1"/>
  <c r="AL99" i="10" s="1"/>
  <c r="AL23" i="10" a="1"/>
  <c r="AL23" i="10" s="1"/>
  <c r="AL50" i="10" a="1"/>
  <c r="AL50" i="10" s="1"/>
  <c r="AL66" i="10" a="1"/>
  <c r="AL66" i="10" s="1"/>
  <c r="AL102" i="10" a="1"/>
  <c r="AL102" i="10" s="1"/>
  <c r="AL68" i="10" a="1"/>
  <c r="AL68" i="10" s="1"/>
  <c r="AL100" i="10" a="1"/>
  <c r="AL100" i="10" s="1"/>
  <c r="AL136" i="10" a="1"/>
  <c r="AL136" i="10" s="1"/>
  <c r="AL134" i="10" a="1"/>
  <c r="AL134" i="10" s="1"/>
  <c r="AL15" i="10" a="1"/>
  <c r="AL15" i="10" s="1"/>
  <c r="AL29" i="10" a="1"/>
  <c r="AL29" i="10" s="1"/>
  <c r="AL72" i="10" a="1"/>
  <c r="AL72" i="10" s="1"/>
  <c r="AL130" i="10" a="1"/>
  <c r="AL130" i="10" s="1"/>
  <c r="AL45" i="10" a="1"/>
  <c r="AL45" i="10" s="1"/>
  <c r="AL96" i="10" a="1"/>
  <c r="AL96" i="10" s="1"/>
  <c r="AL39" i="10" a="1"/>
  <c r="AL39" i="10" s="1"/>
  <c r="AL67" i="10" a="1"/>
  <c r="AL67" i="10" s="1"/>
  <c r="AL38" i="10" a="1"/>
  <c r="AL38" i="10" s="1"/>
  <c r="AL41" i="10" a="1"/>
  <c r="AL41" i="10" s="1"/>
  <c r="AL33" i="10" a="1"/>
  <c r="AL33" i="10" s="1"/>
  <c r="AL25" i="10" a="1"/>
  <c r="AL25" i="10" s="1"/>
  <c r="AL83" i="10" a="1"/>
  <c r="AL83" i="10" s="1"/>
  <c r="AL43" i="10" a="1"/>
  <c r="AL43" i="10" s="1"/>
  <c r="AL37" i="10" a="1"/>
  <c r="AL37" i="10" s="1"/>
  <c r="AL132" i="10" a="1"/>
  <c r="AL132" i="10" s="1"/>
  <c r="AL22" i="10" a="1"/>
  <c r="AL22" i="10" s="1"/>
  <c r="AL135" i="10" a="1"/>
  <c r="AL135" i="10" s="1"/>
  <c r="AL59" i="10" a="1"/>
  <c r="AL59" i="10" s="1"/>
  <c r="AL124" i="10" a="1"/>
  <c r="AL124" i="10" s="1"/>
  <c r="AL62" i="10" a="1"/>
  <c r="AL62" i="10" s="1"/>
  <c r="AL115" i="10" a="1"/>
  <c r="AL115" i="10" s="1"/>
  <c r="AL24" i="10" a="1"/>
  <c r="AL24" i="10" s="1"/>
  <c r="AL81" i="10" a="1"/>
  <c r="AL81" i="10" s="1"/>
  <c r="AL112" i="10" a="1"/>
  <c r="AL112" i="10" s="1"/>
  <c r="AL31" i="10" a="1"/>
  <c r="AL31" i="10" s="1"/>
  <c r="AL30" i="10" a="1"/>
  <c r="AL30" i="10" s="1"/>
  <c r="AL36" i="10" a="1"/>
  <c r="AL36" i="10" s="1"/>
  <c r="AL92" i="10" a="1"/>
  <c r="AL92" i="10" s="1"/>
  <c r="AL35" i="10" a="1"/>
  <c r="AL35" i="10" s="1"/>
  <c r="AL131" i="10" a="1"/>
  <c r="AL131" i="10" s="1"/>
  <c r="AL44" i="10" a="1"/>
  <c r="AL44" i="10" s="1"/>
  <c r="AL76" i="10" a="1"/>
  <c r="AL76" i="10" s="1"/>
  <c r="AL63" i="10" a="1"/>
  <c r="AL63" i="10" s="1"/>
  <c r="AL60" i="10" a="1"/>
  <c r="AL60" i="10" s="1"/>
  <c r="AL101" i="10" a="1"/>
  <c r="AL101" i="10" s="1"/>
  <c r="AL64" i="10" a="1"/>
  <c r="AL64" i="10" s="1"/>
  <c r="AL86" i="10" a="1"/>
  <c r="AL86" i="10" s="1"/>
  <c r="AL57" i="10" a="1"/>
  <c r="AL57" i="10" s="1"/>
  <c r="AL103" i="10" a="1"/>
  <c r="AL103" i="10" s="1"/>
  <c r="AL118" i="10" a="1"/>
  <c r="AL118" i="10" s="1"/>
  <c r="AL55" i="10" a="1"/>
  <c r="AL55" i="10" s="1"/>
  <c r="AL34" i="10" a="1"/>
  <c r="AL34" i="10" s="1"/>
  <c r="AL40" i="10" a="1"/>
  <c r="AL40" i="10" s="1"/>
  <c r="AL13" i="10" a="1"/>
  <c r="AL13" i="10" s="1"/>
  <c r="AL47" i="10" a="1"/>
  <c r="AL47" i="10" s="1"/>
  <c r="AL85" i="10" a="1"/>
  <c r="AL85" i="10" s="1"/>
  <c r="AL46" i="10" a="1"/>
  <c r="AL46" i="10" s="1"/>
  <c r="AL32" i="10" a="1"/>
  <c r="AL32" i="10" s="1"/>
  <c r="AL18" i="10" a="1"/>
  <c r="AL18" i="10" s="1"/>
  <c r="AL56" i="10" a="1"/>
  <c r="AL56" i="10" s="1"/>
  <c r="AL133" i="10" a="1"/>
  <c r="AL133" i="10" s="1"/>
  <c r="AL71" i="10" a="1"/>
  <c r="AL71" i="10" s="1"/>
  <c r="AL65" i="10" a="1"/>
  <c r="AL65" i="10" s="1"/>
  <c r="AL113" i="10" a="1"/>
  <c r="AL113" i="10" s="1"/>
  <c r="AL16" i="10" a="1"/>
  <c r="AL16" i="10" s="1"/>
  <c r="AL121" i="10" a="1"/>
  <c r="AL121" i="10" s="1"/>
  <c r="AL79" i="10" a="1"/>
  <c r="AL79" i="10" s="1"/>
  <c r="AL78" i="10" a="1"/>
  <c r="AL78" i="10" s="1"/>
  <c r="AL42" i="10" a="1"/>
  <c r="AL42" i="10" s="1"/>
  <c r="AL73" i="10" a="1"/>
  <c r="AL73" i="10" s="1"/>
  <c r="AL137" i="10" a="1"/>
  <c r="AL137" i="10" s="1"/>
  <c r="AL48" i="10" a="1"/>
  <c r="AL48" i="10" s="1"/>
  <c r="AL75" i="10" a="1"/>
  <c r="AL75" i="10" s="1"/>
  <c r="O127" i="10"/>
  <c r="AH255" i="9"/>
  <c r="AH236" i="9" s="1"/>
  <c r="AH210" i="9" s="1"/>
  <c r="AH183" i="9" s="1"/>
  <c r="AH165" i="9" s="1"/>
  <c r="AH161" i="9" s="1"/>
  <c r="AG65" i="9"/>
  <c r="AK6" i="9"/>
  <c r="AK792" i="9"/>
  <c r="AI792" i="9"/>
  <c r="AI6" i="9"/>
  <c r="AS305" i="9"/>
  <c r="P305" i="9"/>
  <c r="AN109" i="10"/>
  <c r="AL90" i="10" l="1"/>
  <c r="AL91" i="10"/>
  <c r="W90" i="10"/>
  <c r="W91" i="10"/>
  <c r="AG7" i="9"/>
  <c r="F126" i="10"/>
  <c r="P745" i="9"/>
  <c r="AJ54" i="10" s="1" a="1"/>
  <c r="AJ54" i="10" s="1"/>
  <c r="AK78" i="10" a="1"/>
  <c r="AK78" i="10" s="1"/>
  <c r="AK41" i="10" a="1"/>
  <c r="AK41" i="10" s="1"/>
  <c r="AK70" i="10" a="1"/>
  <c r="AK70" i="10" s="1"/>
  <c r="AK124" i="10" a="1"/>
  <c r="AK124" i="10" s="1"/>
  <c r="AK56" i="10" a="1"/>
  <c r="AK56" i="10" s="1"/>
  <c r="AK65" i="10" a="1"/>
  <c r="AK65" i="10" s="1"/>
  <c r="AK119" i="10" a="1"/>
  <c r="AK119" i="10" s="1"/>
  <c r="AK81" i="10" a="1"/>
  <c r="AK81" i="10" s="1"/>
  <c r="AK115" i="10" a="1"/>
  <c r="AK115" i="10" s="1"/>
  <c r="AK19" i="10" a="1"/>
  <c r="AK19" i="10" s="1"/>
  <c r="AK76" i="10" a="1"/>
  <c r="AK76" i="10" s="1"/>
  <c r="AK36" i="10" a="1"/>
  <c r="AK36" i="10" s="1"/>
  <c r="AK83" i="10" a="1"/>
  <c r="AK83" i="10" s="1"/>
  <c r="AK86" i="10" a="1"/>
  <c r="AK86" i="10" s="1"/>
  <c r="AK77" i="10" a="1"/>
  <c r="AK77" i="10" s="1"/>
  <c r="AK67" i="10" a="1"/>
  <c r="AK67" i="10" s="1"/>
  <c r="AK46" i="10" a="1"/>
  <c r="AK46" i="10" s="1"/>
  <c r="AK61" i="10" a="1"/>
  <c r="AK61" i="10" s="1"/>
  <c r="AK62" i="10" a="1"/>
  <c r="AK62" i="10" s="1"/>
  <c r="AK131" i="10" a="1"/>
  <c r="AK131" i="10" s="1"/>
  <c r="AK43" i="10" a="1"/>
  <c r="AK43" i="10" s="1"/>
  <c r="AK25" i="10" a="1"/>
  <c r="AK25" i="10" s="1"/>
  <c r="AK23" i="10" a="1"/>
  <c r="AK23" i="10" s="1"/>
  <c r="AK17" i="10" a="1"/>
  <c r="AK17" i="10" s="1"/>
  <c r="AK137" i="10" a="1"/>
  <c r="AK137" i="10" s="1"/>
  <c r="AK16" i="10" a="1"/>
  <c r="AK16" i="10" s="1"/>
  <c r="AK63" i="10" a="1"/>
  <c r="AK63" i="10" s="1"/>
  <c r="AK97" i="10" a="1"/>
  <c r="AK97" i="10" s="1"/>
  <c r="AK111" i="10" a="1"/>
  <c r="AK111" i="10" s="1"/>
  <c r="AK122" i="10" a="1"/>
  <c r="AK122" i="10" s="1"/>
  <c r="AK13" i="10" a="1"/>
  <c r="AK13" i="10" s="1"/>
  <c r="AK94" i="10" a="1"/>
  <c r="AK94" i="10" s="1"/>
  <c r="AK38" i="10" a="1"/>
  <c r="AK38" i="10" s="1"/>
  <c r="AK66" i="10" a="1"/>
  <c r="AK66" i="10" s="1"/>
  <c r="AK53" i="10" a="1"/>
  <c r="AK53" i="10" s="1"/>
  <c r="AK18" i="10" a="1"/>
  <c r="AK18" i="10" s="1"/>
  <c r="AK73" i="10" a="1"/>
  <c r="AK73" i="10" s="1"/>
  <c r="AK117" i="10" a="1"/>
  <c r="AK117" i="10" s="1"/>
  <c r="AK135" i="10" a="1"/>
  <c r="AK135" i="10" s="1"/>
  <c r="AK44" i="10" a="1"/>
  <c r="AK44" i="10" s="1"/>
  <c r="AK134" i="10" a="1"/>
  <c r="AK134" i="10" s="1"/>
  <c r="AK121" i="10" a="1"/>
  <c r="AK121" i="10" s="1"/>
  <c r="AK99" i="10" a="1"/>
  <c r="AK99" i="10" s="1"/>
  <c r="AK33" i="10" a="1"/>
  <c r="AK33" i="10" s="1"/>
  <c r="AK20" i="10" a="1"/>
  <c r="AK20" i="10" s="1"/>
  <c r="AK75" i="10" a="1"/>
  <c r="AK75" i="10" s="1"/>
  <c r="AK92" i="10" a="1"/>
  <c r="AK92" i="10" s="1"/>
  <c r="AK103" i="10" a="1"/>
  <c r="AK103" i="10" s="1"/>
  <c r="AK15" i="10" a="1"/>
  <c r="AK15" i="10" s="1"/>
  <c r="AK69" i="10" a="1"/>
  <c r="AK69" i="10" s="1"/>
  <c r="AK95" i="10" a="1"/>
  <c r="AK95" i="10" s="1"/>
  <c r="AK114" i="10" a="1"/>
  <c r="AK114" i="10" s="1"/>
  <c r="AK123" i="10" a="1"/>
  <c r="AK123" i="10" s="1"/>
  <c r="AK24" i="10" a="1"/>
  <c r="AK24" i="10" s="1"/>
  <c r="AK47" i="10" a="1"/>
  <c r="AK47" i="10" s="1"/>
  <c r="AK49" i="10" a="1"/>
  <c r="AK49" i="10" s="1"/>
  <c r="AK71" i="10" a="1"/>
  <c r="AK71" i="10" s="1"/>
  <c r="AK88" i="10" a="1"/>
  <c r="AK88" i="10" s="1"/>
  <c r="AK40" i="10" a="1"/>
  <c r="AK40" i="10" s="1"/>
  <c r="AK84" i="10" a="1"/>
  <c r="AK84" i="10" s="1"/>
  <c r="AK100" i="10" a="1"/>
  <c r="AK100" i="10" s="1"/>
  <c r="AK60" i="10" a="1"/>
  <c r="AK60" i="10" s="1"/>
  <c r="AK31" i="10" a="1"/>
  <c r="AK31" i="10" s="1"/>
  <c r="AK118" i="10" a="1"/>
  <c r="AK118" i="10" s="1"/>
  <c r="AK79" i="10" a="1"/>
  <c r="AK79" i="10" s="1"/>
  <c r="AK42" i="10" a="1"/>
  <c r="AK42" i="10" s="1"/>
  <c r="AK59" i="10" a="1"/>
  <c r="AK59" i="10" s="1"/>
  <c r="AK136" i="10" a="1"/>
  <c r="AK136" i="10" s="1"/>
  <c r="AK85" i="10" a="1"/>
  <c r="AK85" i="10" s="1"/>
  <c r="AK27" i="10" a="1"/>
  <c r="AK27" i="10" s="1"/>
  <c r="AK45" i="10" a="1"/>
  <c r="AK45" i="10" s="1"/>
  <c r="AK50" i="10" a="1"/>
  <c r="AK50" i="10" s="1"/>
  <c r="AK80" i="10" a="1"/>
  <c r="AK80" i="10" s="1"/>
  <c r="AK110" i="10" a="1"/>
  <c r="AK110" i="10" s="1"/>
  <c r="AK133" i="10" a="1"/>
  <c r="AK133" i="10" s="1"/>
  <c r="AK120" i="10" a="1"/>
  <c r="AK120" i="10" s="1"/>
  <c r="AK52" i="10" a="1"/>
  <c r="AK52" i="10" s="1"/>
  <c r="AK35" i="10" a="1"/>
  <c r="AK35" i="10" s="1"/>
  <c r="AK28" i="10" a="1"/>
  <c r="AK28" i="10" s="1"/>
  <c r="AK48" i="10" a="1"/>
  <c r="AK48" i="10" s="1"/>
  <c r="AK101" i="10" a="1"/>
  <c r="AK101" i="10" s="1"/>
  <c r="AK68" i="10" a="1"/>
  <c r="AK68" i="10" s="1"/>
  <c r="AK130" i="10" a="1"/>
  <c r="AK130" i="10" s="1"/>
  <c r="AK89" i="10" a="1"/>
  <c r="AK89" i="10" s="1"/>
  <c r="AK64" i="10" a="1"/>
  <c r="AK64" i="10" s="1"/>
  <c r="AK14" i="10" a="1"/>
  <c r="AK14" i="10" s="1"/>
  <c r="AK113" i="10" a="1"/>
  <c r="AK113" i="10" s="1"/>
  <c r="AK39" i="10" a="1"/>
  <c r="AK39" i="10" s="1"/>
  <c r="AK26" i="10" a="1"/>
  <c r="AK26" i="10" s="1"/>
  <c r="AK34" i="10" a="1"/>
  <c r="AK34" i="10" s="1"/>
  <c r="AK32" i="10" a="1"/>
  <c r="AK32" i="10" s="1"/>
  <c r="AK132" i="10" a="1"/>
  <c r="AK132" i="10" s="1"/>
  <c r="AK29" i="10" a="1"/>
  <c r="AK29" i="10" s="1"/>
  <c r="AK37" i="10" a="1"/>
  <c r="AK37" i="10" s="1"/>
  <c r="AK22" i="10" a="1"/>
  <c r="AK22" i="10" s="1"/>
  <c r="AK57" i="10" a="1"/>
  <c r="AK57" i="10" s="1"/>
  <c r="AK58" i="10" a="1"/>
  <c r="AK58" i="10" s="1"/>
  <c r="AK30" i="10" a="1"/>
  <c r="AK30" i="10" s="1"/>
  <c r="AK72" i="10" a="1"/>
  <c r="AK72" i="10" s="1"/>
  <c r="AK112" i="10" a="1"/>
  <c r="AK112" i="10" s="1"/>
  <c r="AK96" i="10" a="1"/>
  <c r="AK96" i="10" s="1"/>
  <c r="AK55" i="10" a="1"/>
  <c r="AK55" i="10" s="1"/>
  <c r="AK87" i="10" a="1"/>
  <c r="AK87" i="10" s="1"/>
  <c r="AK102" i="10" a="1"/>
  <c r="AK102" i="10" s="1"/>
  <c r="AH97" i="9"/>
  <c r="AH76" i="9" s="1"/>
  <c r="AH65" i="9" s="1"/>
  <c r="AH7" i="9" s="1"/>
  <c r="I127" i="10"/>
  <c r="AN127" i="10" s="1"/>
  <c r="AG97" i="9"/>
  <c r="AG76" i="9" s="1"/>
  <c r="G126" i="10" s="1"/>
  <c r="I126" i="10"/>
  <c r="P461" i="9"/>
  <c r="Q7" i="10"/>
  <c r="P289" i="9"/>
  <c r="Q106" i="10"/>
  <c r="AS289" i="9"/>
  <c r="AS262" i="9" s="1"/>
  <c r="AS255" i="9" s="1"/>
  <c r="AS236" i="9" s="1"/>
  <c r="AS210" i="9" s="1"/>
  <c r="AS183" i="9" s="1"/>
  <c r="AS165" i="9" s="1"/>
  <c r="AS161" i="9" s="1"/>
  <c r="AS97" i="9" s="1"/>
  <c r="O305" i="9"/>
  <c r="O289" i="9" s="1"/>
  <c r="O262" i="9" s="1"/>
  <c r="AN105" i="10"/>
  <c r="AN108" i="10"/>
  <c r="AK90" i="10" l="1"/>
  <c r="AK91" i="10"/>
  <c r="P414" i="9"/>
  <c r="AN126" i="10"/>
  <c r="P738" i="9"/>
  <c r="AI54" i="10" s="1" a="1"/>
  <c r="AI54" i="10" s="1"/>
  <c r="AJ47" i="10" a="1"/>
  <c r="AJ47" i="10" s="1"/>
  <c r="AJ32" i="10" a="1"/>
  <c r="AJ32" i="10" s="1"/>
  <c r="AJ65" i="10" a="1"/>
  <c r="AJ65" i="10" s="1"/>
  <c r="AJ15" i="10" a="1"/>
  <c r="AJ15" i="10" s="1"/>
  <c r="AJ122" i="10" a="1"/>
  <c r="AJ122" i="10" s="1"/>
  <c r="AJ83" i="10" a="1"/>
  <c r="AJ83" i="10" s="1"/>
  <c r="AJ99" i="10" a="1"/>
  <c r="AJ99" i="10" s="1"/>
  <c r="AJ123" i="10" a="1"/>
  <c r="AJ123" i="10" s="1"/>
  <c r="AJ85" i="10" a="1"/>
  <c r="AJ85" i="10" s="1"/>
  <c r="AJ38" i="10" a="1"/>
  <c r="AJ38" i="10" s="1"/>
  <c r="AJ112" i="10" a="1"/>
  <c r="AJ112" i="10" s="1"/>
  <c r="AJ52" i="10" a="1"/>
  <c r="AJ52" i="10" s="1"/>
  <c r="AJ115" i="10" a="1"/>
  <c r="AJ115" i="10" s="1"/>
  <c r="AJ67" i="10" a="1"/>
  <c r="AJ67" i="10" s="1"/>
  <c r="AJ81" i="10" a="1"/>
  <c r="AJ81" i="10" s="1"/>
  <c r="AJ73" i="10" a="1"/>
  <c r="AJ73" i="10" s="1"/>
  <c r="AJ57" i="10" a="1"/>
  <c r="AJ57" i="10" s="1"/>
  <c r="AJ132" i="10" a="1"/>
  <c r="AJ132" i="10" s="1"/>
  <c r="AJ79" i="10" a="1"/>
  <c r="AJ79" i="10" s="1"/>
  <c r="AJ113" i="10" a="1"/>
  <c r="AJ113" i="10" s="1"/>
  <c r="AJ76" i="10" a="1"/>
  <c r="AJ76" i="10" s="1"/>
  <c r="AJ36" i="10" a="1"/>
  <c r="AJ36" i="10" s="1"/>
  <c r="AJ69" i="10" a="1"/>
  <c r="AJ69" i="10" s="1"/>
  <c r="AJ61" i="10" a="1"/>
  <c r="AJ61" i="10" s="1"/>
  <c r="AJ59" i="10" a="1"/>
  <c r="AJ59" i="10" s="1"/>
  <c r="AJ39" i="10" a="1"/>
  <c r="AJ39" i="10" s="1"/>
  <c r="AJ64" i="10" a="1"/>
  <c r="AJ64" i="10" s="1"/>
  <c r="AJ135" i="10" a="1"/>
  <c r="AJ135" i="10" s="1"/>
  <c r="AJ136" i="10" a="1"/>
  <c r="AJ136" i="10" s="1"/>
  <c r="AJ71" i="10" a="1"/>
  <c r="AJ71" i="10" s="1"/>
  <c r="AJ56" i="10" a="1"/>
  <c r="AJ56" i="10" s="1"/>
  <c r="AJ118" i="10" a="1"/>
  <c r="AJ118" i="10" s="1"/>
  <c r="AJ45" i="10" a="1"/>
  <c r="AJ45" i="10" s="1"/>
  <c r="AJ37" i="10" a="1"/>
  <c r="AJ37" i="10" s="1"/>
  <c r="AJ92" i="10" a="1"/>
  <c r="AJ92" i="10" s="1"/>
  <c r="AJ58" i="10" a="1"/>
  <c r="AJ58" i="10" s="1"/>
  <c r="AJ96" i="10" a="1"/>
  <c r="AJ96" i="10" s="1"/>
  <c r="AJ75" i="10" a="1"/>
  <c r="AJ75" i="10" s="1"/>
  <c r="AJ22" i="10" a="1"/>
  <c r="AJ22" i="10" s="1"/>
  <c r="AJ95" i="10" a="1"/>
  <c r="AJ95" i="10" s="1"/>
  <c r="AJ114" i="10" a="1"/>
  <c r="AJ114" i="10" s="1"/>
  <c r="AJ137" i="10" a="1"/>
  <c r="AJ137" i="10" s="1"/>
  <c r="AJ119" i="10" a="1"/>
  <c r="AJ119" i="10" s="1"/>
  <c r="AJ13" i="10" a="1"/>
  <c r="AJ13" i="10" s="1"/>
  <c r="AJ134" i="10" a="1"/>
  <c r="AJ134" i="10" s="1"/>
  <c r="AJ88" i="10" a="1"/>
  <c r="AJ88" i="10" s="1"/>
  <c r="AJ35" i="10" a="1"/>
  <c r="AJ35" i="10" s="1"/>
  <c r="AJ102" i="10" a="1"/>
  <c r="AJ102" i="10" s="1"/>
  <c r="AJ130" i="10" a="1"/>
  <c r="AJ130" i="10" s="1"/>
  <c r="AJ14" i="10" a="1"/>
  <c r="AJ14" i="10" s="1"/>
  <c r="AJ80" i="10" a="1"/>
  <c r="AJ80" i="10" s="1"/>
  <c r="AJ68" i="10" a="1"/>
  <c r="AJ68" i="10" s="1"/>
  <c r="AJ97" i="10" a="1"/>
  <c r="AJ97" i="10" s="1"/>
  <c r="AJ24" i="10" a="1"/>
  <c r="AJ24" i="10" s="1"/>
  <c r="AJ26" i="10" a="1"/>
  <c r="AJ26" i="10" s="1"/>
  <c r="AJ111" i="10" a="1"/>
  <c r="AJ111" i="10" s="1"/>
  <c r="AJ60" i="10" a="1"/>
  <c r="AJ60" i="10" s="1"/>
  <c r="AJ72" i="10" a="1"/>
  <c r="AJ72" i="10" s="1"/>
  <c r="AJ55" i="10" a="1"/>
  <c r="AJ55" i="10" s="1"/>
  <c r="AJ50" i="10" a="1"/>
  <c r="AJ50" i="10" s="1"/>
  <c r="AJ121" i="10" a="1"/>
  <c r="AJ121" i="10" s="1"/>
  <c r="AJ20" i="10" a="1"/>
  <c r="AJ20" i="10" s="1"/>
  <c r="AJ131" i="10" a="1"/>
  <c r="AJ131" i="10" s="1"/>
  <c r="AJ66" i="10" a="1"/>
  <c r="AJ66" i="10" s="1"/>
  <c r="AJ28" i="10" a="1"/>
  <c r="AJ28" i="10" s="1"/>
  <c r="AJ48" i="10" a="1"/>
  <c r="AJ48" i="10" s="1"/>
  <c r="AJ84" i="10" a="1"/>
  <c r="AJ84" i="10" s="1"/>
  <c r="AJ16" i="10" a="1"/>
  <c r="AJ16" i="10" s="1"/>
  <c r="AJ46" i="10" a="1"/>
  <c r="AJ46" i="10" s="1"/>
  <c r="AJ27" i="10" a="1"/>
  <c r="AJ27" i="10" s="1"/>
  <c r="AJ87" i="10" a="1"/>
  <c r="AJ87" i="10" s="1"/>
  <c r="AJ43" i="10" a="1"/>
  <c r="AJ43" i="10" s="1"/>
  <c r="AJ31" i="10" a="1"/>
  <c r="AJ31" i="10" s="1"/>
  <c r="AJ29" i="10" a="1"/>
  <c r="AJ29" i="10" s="1"/>
  <c r="AJ70" i="10" a="1"/>
  <c r="AJ70" i="10" s="1"/>
  <c r="AJ62" i="10" a="1"/>
  <c r="AJ62" i="10" s="1"/>
  <c r="AJ17" i="10" a="1"/>
  <c r="AJ17" i="10" s="1"/>
  <c r="AJ124" i="10" a="1"/>
  <c r="AJ124" i="10" s="1"/>
  <c r="AJ53" i="10" a="1"/>
  <c r="AJ53" i="10" s="1"/>
  <c r="AJ44" i="10" a="1"/>
  <c r="AJ44" i="10" s="1"/>
  <c r="AJ133" i="10" a="1"/>
  <c r="AJ133" i="10" s="1"/>
  <c r="AJ94" i="10" a="1"/>
  <c r="AJ94" i="10" s="1"/>
  <c r="AJ41" i="10" a="1"/>
  <c r="AJ41" i="10" s="1"/>
  <c r="AJ86" i="10" a="1"/>
  <c r="AJ86" i="10" s="1"/>
  <c r="AJ100" i="10" a="1"/>
  <c r="AJ100" i="10" s="1"/>
  <c r="AJ40" i="10" a="1"/>
  <c r="AJ40" i="10" s="1"/>
  <c r="AJ77" i="10" a="1"/>
  <c r="AJ77" i="10" s="1"/>
  <c r="AJ63" i="10" a="1"/>
  <c r="AJ63" i="10" s="1"/>
  <c r="AJ34" i="10" a="1"/>
  <c r="AJ34" i="10" s="1"/>
  <c r="AJ110" i="10" a="1"/>
  <c r="AJ110" i="10" s="1"/>
  <c r="AJ101" i="10" a="1"/>
  <c r="AJ101" i="10" s="1"/>
  <c r="AJ120" i="10" a="1"/>
  <c r="AJ120" i="10" s="1"/>
  <c r="AJ23" i="10" a="1"/>
  <c r="AJ23" i="10" s="1"/>
  <c r="AJ18" i="10" a="1"/>
  <c r="AJ18" i="10" s="1"/>
  <c r="AJ25" i="10" a="1"/>
  <c r="AJ25" i="10" s="1"/>
  <c r="AJ78" i="10" a="1"/>
  <c r="AJ78" i="10" s="1"/>
  <c r="AJ30" i="10" a="1"/>
  <c r="AJ30" i="10" s="1"/>
  <c r="AJ33" i="10" a="1"/>
  <c r="AJ33" i="10" s="1"/>
  <c r="AJ19" i="10" a="1"/>
  <c r="AJ19" i="10" s="1"/>
  <c r="AJ89" i="10" a="1"/>
  <c r="AJ89" i="10" s="1"/>
  <c r="AJ49" i="10" a="1"/>
  <c r="AJ49" i="10" s="1"/>
  <c r="AJ42" i="10" a="1"/>
  <c r="AJ42" i="10" s="1"/>
  <c r="AJ117" i="10" a="1"/>
  <c r="AJ117" i="10" s="1"/>
  <c r="AJ103" i="10" a="1"/>
  <c r="AJ103" i="10" s="1"/>
  <c r="AH792" i="9"/>
  <c r="AH6" i="9"/>
  <c r="AG792" i="9"/>
  <c r="AG6" i="9"/>
  <c r="O8" i="10"/>
  <c r="O255" i="9"/>
  <c r="O236" i="9" s="1"/>
  <c r="O210" i="9" s="1"/>
  <c r="P7" i="10"/>
  <c r="P262" i="9"/>
  <c r="P255" i="9" s="1"/>
  <c r="H106" i="10"/>
  <c r="AN106" i="10" s="1"/>
  <c r="AS76" i="9"/>
  <c r="AS65" i="9" s="1"/>
  <c r="AS7" i="9" s="1"/>
  <c r="A105" i="10"/>
  <c r="A9" i="10"/>
  <c r="A10" i="10" s="1"/>
  <c r="AJ90" i="10" l="1"/>
  <c r="AJ91" i="10"/>
  <c r="P729" i="9"/>
  <c r="AH54" i="10" s="1" a="1"/>
  <c r="AH54" i="10" s="1"/>
  <c r="AI76" i="10" a="1"/>
  <c r="AI76" i="10" s="1"/>
  <c r="AI135" i="10" a="1"/>
  <c r="AI135" i="10" s="1"/>
  <c r="AI94" i="10" a="1"/>
  <c r="AI94" i="10" s="1"/>
  <c r="AI85" i="10" a="1"/>
  <c r="AI85" i="10" s="1"/>
  <c r="AI72" i="10" a="1"/>
  <c r="AI72" i="10" s="1"/>
  <c r="AI120" i="10" a="1"/>
  <c r="AI120" i="10" s="1"/>
  <c r="AI32" i="10" a="1"/>
  <c r="AI32" i="10" s="1"/>
  <c r="AI131" i="10" a="1"/>
  <c r="AI131" i="10" s="1"/>
  <c r="AI38" i="10" a="1"/>
  <c r="AI38" i="10" s="1"/>
  <c r="AI28" i="10" a="1"/>
  <c r="AI28" i="10" s="1"/>
  <c r="AI42" i="10" a="1"/>
  <c r="AI42" i="10" s="1"/>
  <c r="AI45" i="10" a="1"/>
  <c r="AI45" i="10" s="1"/>
  <c r="AI110" i="10" a="1"/>
  <c r="AI110" i="10" s="1"/>
  <c r="AI18" i="10" a="1"/>
  <c r="AI18" i="10" s="1"/>
  <c r="AI49" i="10" a="1"/>
  <c r="AI49" i="10" s="1"/>
  <c r="AI34" i="10" a="1"/>
  <c r="AI34" i="10" s="1"/>
  <c r="AI77" i="10" a="1"/>
  <c r="AI77" i="10" s="1"/>
  <c r="AI101" i="10" a="1"/>
  <c r="AI101" i="10" s="1"/>
  <c r="AI89" i="10" a="1"/>
  <c r="AI89" i="10" s="1"/>
  <c r="AI112" i="10" a="1"/>
  <c r="AI112" i="10" s="1"/>
  <c r="AI60" i="10" a="1"/>
  <c r="AI60" i="10" s="1"/>
  <c r="AI25" i="10" a="1"/>
  <c r="AI25" i="10" s="1"/>
  <c r="AI103" i="10" a="1"/>
  <c r="AI103" i="10" s="1"/>
  <c r="AI41" i="10" a="1"/>
  <c r="AI41" i="10" s="1"/>
  <c r="AI80" i="10" a="1"/>
  <c r="AI80" i="10" s="1"/>
  <c r="AI63" i="10" a="1"/>
  <c r="AI63" i="10" s="1"/>
  <c r="AI87" i="10" a="1"/>
  <c r="AI87" i="10" s="1"/>
  <c r="AI96" i="10" a="1"/>
  <c r="AI96" i="10" s="1"/>
  <c r="AI123" i="10" a="1"/>
  <c r="AI123" i="10" s="1"/>
  <c r="AI92" i="10" a="1"/>
  <c r="AI92" i="10" s="1"/>
  <c r="AI29" i="10" a="1"/>
  <c r="AI29" i="10" s="1"/>
  <c r="AI53" i="10" a="1"/>
  <c r="AI53" i="10" s="1"/>
  <c r="AI39" i="10" a="1"/>
  <c r="AI39" i="10" s="1"/>
  <c r="AI71" i="10" a="1"/>
  <c r="AI71" i="10" s="1"/>
  <c r="AI52" i="10" a="1"/>
  <c r="AI52" i="10" s="1"/>
  <c r="AI16" i="10" a="1"/>
  <c r="AI16" i="10" s="1"/>
  <c r="AI56" i="10" a="1"/>
  <c r="AI56" i="10" s="1"/>
  <c r="AI133" i="10" a="1"/>
  <c r="AI133" i="10" s="1"/>
  <c r="AI19" i="10" a="1"/>
  <c r="AI19" i="10" s="1"/>
  <c r="AI114" i="10" a="1"/>
  <c r="AI114" i="10" s="1"/>
  <c r="AI55" i="10" a="1"/>
  <c r="AI55" i="10" s="1"/>
  <c r="AI33" i="10" a="1"/>
  <c r="AI33" i="10" s="1"/>
  <c r="AI57" i="10" a="1"/>
  <c r="AI57" i="10" s="1"/>
  <c r="AI58" i="10" a="1"/>
  <c r="AI58" i="10" s="1"/>
  <c r="AI88" i="10" a="1"/>
  <c r="AI88" i="10" s="1"/>
  <c r="AI62" i="10" a="1"/>
  <c r="AI62" i="10" s="1"/>
  <c r="AI37" i="10" a="1"/>
  <c r="AI37" i="10" s="1"/>
  <c r="AI15" i="10" a="1"/>
  <c r="AI15" i="10" s="1"/>
  <c r="AI102" i="10" a="1"/>
  <c r="AI102" i="10" s="1"/>
  <c r="AI69" i="10" a="1"/>
  <c r="AI69" i="10" s="1"/>
  <c r="AI47" i="10" a="1"/>
  <c r="AI47" i="10" s="1"/>
  <c r="AI95" i="10" a="1"/>
  <c r="AI95" i="10" s="1"/>
  <c r="AI118" i="10" a="1"/>
  <c r="AI118" i="10" s="1"/>
  <c r="AI40" i="10" a="1"/>
  <c r="AI40" i="10" s="1"/>
  <c r="AI100" i="10" a="1"/>
  <c r="AI100" i="10" s="1"/>
  <c r="AI14" i="10" a="1"/>
  <c r="AI14" i="10" s="1"/>
  <c r="AI59" i="10" a="1"/>
  <c r="AI59" i="10" s="1"/>
  <c r="AI68" i="10" a="1"/>
  <c r="AI68" i="10" s="1"/>
  <c r="AI22" i="10" a="1"/>
  <c r="AI22" i="10" s="1"/>
  <c r="AI26" i="10" a="1"/>
  <c r="AI26" i="10" s="1"/>
  <c r="AI75" i="10" a="1"/>
  <c r="AI75" i="10" s="1"/>
  <c r="AI64" i="10" a="1"/>
  <c r="AI64" i="10" s="1"/>
  <c r="AI79" i="10" a="1"/>
  <c r="AI79" i="10" s="1"/>
  <c r="AI73" i="10" a="1"/>
  <c r="AI73" i="10" s="1"/>
  <c r="AI27" i="10" a="1"/>
  <c r="AI27" i="10" s="1"/>
  <c r="AI30" i="10" a="1"/>
  <c r="AI30" i="10" s="1"/>
  <c r="AI124" i="10" a="1"/>
  <c r="AI124" i="10" s="1"/>
  <c r="AI67" i="10" a="1"/>
  <c r="AI67" i="10" s="1"/>
  <c r="AI81" i="10" a="1"/>
  <c r="AI81" i="10" s="1"/>
  <c r="AI136" i="10" a="1"/>
  <c r="AI136" i="10" s="1"/>
  <c r="AI35" i="10" a="1"/>
  <c r="AI35" i="10" s="1"/>
  <c r="AI23" i="10" a="1"/>
  <c r="AI23" i="10" s="1"/>
  <c r="AI134" i="10" a="1"/>
  <c r="AI134" i="10" s="1"/>
  <c r="AI84" i="10" a="1"/>
  <c r="AI84" i="10" s="1"/>
  <c r="AI121" i="10" a="1"/>
  <c r="AI121" i="10" s="1"/>
  <c r="AI17" i="10" a="1"/>
  <c r="AI17" i="10" s="1"/>
  <c r="AI97" i="10" a="1"/>
  <c r="AI97" i="10" s="1"/>
  <c r="AI44" i="10" a="1"/>
  <c r="AI44" i="10" s="1"/>
  <c r="AI50" i="10" a="1"/>
  <c r="AI50" i="10" s="1"/>
  <c r="AI43" i="10" a="1"/>
  <c r="AI43" i="10" s="1"/>
  <c r="AI86" i="10" a="1"/>
  <c r="AI86" i="10" s="1"/>
  <c r="AI61" i="10" a="1"/>
  <c r="AI61" i="10" s="1"/>
  <c r="AI78" i="10" a="1"/>
  <c r="AI78" i="10" s="1"/>
  <c r="AI132" i="10" a="1"/>
  <c r="AI132" i="10" s="1"/>
  <c r="AI31" i="10" a="1"/>
  <c r="AI31" i="10" s="1"/>
  <c r="AI122" i="10" a="1"/>
  <c r="AI122" i="10" s="1"/>
  <c r="AI20" i="10" a="1"/>
  <c r="AI20" i="10" s="1"/>
  <c r="AI36" i="10" a="1"/>
  <c r="AI36" i="10" s="1"/>
  <c r="AI66" i="10" a="1"/>
  <c r="AI66" i="10" s="1"/>
  <c r="AI130" i="10" a="1"/>
  <c r="AI130" i="10" s="1"/>
  <c r="AI111" i="10" a="1"/>
  <c r="AI111" i="10" s="1"/>
  <c r="AI65" i="10" a="1"/>
  <c r="AI65" i="10" s="1"/>
  <c r="AI137" i="10" a="1"/>
  <c r="AI137" i="10" s="1"/>
  <c r="AI46" i="10" a="1"/>
  <c r="AI46" i="10" s="1"/>
  <c r="AI13" i="10" a="1"/>
  <c r="AI13" i="10" s="1"/>
  <c r="AI99" i="10" a="1"/>
  <c r="AI99" i="10" s="1"/>
  <c r="AI119" i="10" a="1"/>
  <c r="AI119" i="10" s="1"/>
  <c r="AI48" i="10" a="1"/>
  <c r="AI48" i="10" s="1"/>
  <c r="AI115" i="10" a="1"/>
  <c r="AI115" i="10" s="1"/>
  <c r="AI117" i="10" a="1"/>
  <c r="AI117" i="10" s="1"/>
  <c r="AI113" i="10" a="1"/>
  <c r="AI113" i="10" s="1"/>
  <c r="AI24" i="10" a="1"/>
  <c r="AI24" i="10" s="1"/>
  <c r="AI70" i="10" a="1"/>
  <c r="AI70" i="10" s="1"/>
  <c r="AI83" i="10" a="1"/>
  <c r="AI83" i="10" s="1"/>
  <c r="P376" i="9"/>
  <c r="N7" i="10"/>
  <c r="P236" i="9"/>
  <c r="AS6" i="9"/>
  <c r="AS792" i="9"/>
  <c r="L8" i="10"/>
  <c r="O183" i="9"/>
  <c r="A128" i="10"/>
  <c r="A129" i="10" s="1"/>
  <c r="AI90" i="10" l="1"/>
  <c r="AI91" i="10"/>
  <c r="P351" i="9"/>
  <c r="O165" i="9"/>
  <c r="K8" i="10"/>
  <c r="P720" i="9"/>
  <c r="AG54" i="10" s="1" a="1"/>
  <c r="AG54" i="10" s="1"/>
  <c r="AH64" i="10" a="1"/>
  <c r="AH64" i="10" s="1"/>
  <c r="AH102" i="10" a="1"/>
  <c r="AH102" i="10" s="1"/>
  <c r="AH50" i="10" a="1"/>
  <c r="AH50" i="10" s="1"/>
  <c r="AH24" i="10" a="1"/>
  <c r="AH24" i="10" s="1"/>
  <c r="AH17" i="10" a="1"/>
  <c r="AH17" i="10" s="1"/>
  <c r="AH13" i="10" a="1"/>
  <c r="AH13" i="10" s="1"/>
  <c r="AH33" i="10" a="1"/>
  <c r="AH33" i="10" s="1"/>
  <c r="AH103" i="10" a="1"/>
  <c r="AH103" i="10" s="1"/>
  <c r="AH38" i="10" a="1"/>
  <c r="AH38" i="10" s="1"/>
  <c r="AH86" i="10" a="1"/>
  <c r="AH86" i="10" s="1"/>
  <c r="AH43" i="10" a="1"/>
  <c r="AH43" i="10" s="1"/>
  <c r="AH119" i="10" a="1"/>
  <c r="AH119" i="10" s="1"/>
  <c r="AH121" i="10" a="1"/>
  <c r="AH121" i="10" s="1"/>
  <c r="AH79" i="10" a="1"/>
  <c r="AH79" i="10" s="1"/>
  <c r="AH18" i="10" a="1"/>
  <c r="AH18" i="10" s="1"/>
  <c r="AH20" i="10" a="1"/>
  <c r="AH20" i="10" s="1"/>
  <c r="AH87" i="10" a="1"/>
  <c r="AH87" i="10" s="1"/>
  <c r="AH30" i="10" a="1"/>
  <c r="AH30" i="10" s="1"/>
  <c r="AH97" i="10" a="1"/>
  <c r="AH97" i="10" s="1"/>
  <c r="AH14" i="10" a="1"/>
  <c r="AH14" i="10" s="1"/>
  <c r="AH72" i="10" a="1"/>
  <c r="AH72" i="10" s="1"/>
  <c r="AH69" i="10" a="1"/>
  <c r="AH69" i="10" s="1"/>
  <c r="AH83" i="10" a="1"/>
  <c r="AH83" i="10" s="1"/>
  <c r="AH134" i="10" a="1"/>
  <c r="AH134" i="10" s="1"/>
  <c r="AH62" i="10" a="1"/>
  <c r="AH62" i="10" s="1"/>
  <c r="AH73" i="10" a="1"/>
  <c r="AH73" i="10" s="1"/>
  <c r="AH58" i="10" a="1"/>
  <c r="AH58" i="10" s="1"/>
  <c r="AH31" i="10" a="1"/>
  <c r="AH31" i="10" s="1"/>
  <c r="AH42" i="10" a="1"/>
  <c r="AH42" i="10" s="1"/>
  <c r="AH52" i="10" a="1"/>
  <c r="AH52" i="10" s="1"/>
  <c r="AH53" i="10" a="1"/>
  <c r="AH53" i="10" s="1"/>
  <c r="AH66" i="10" a="1"/>
  <c r="AH66" i="10" s="1"/>
  <c r="AH34" i="10" a="1"/>
  <c r="AH34" i="10" s="1"/>
  <c r="AH136" i="10" a="1"/>
  <c r="AH136" i="10" s="1"/>
  <c r="AH111" i="10" a="1"/>
  <c r="AH111" i="10" s="1"/>
  <c r="AH113" i="10" a="1"/>
  <c r="AH113" i="10" s="1"/>
  <c r="AH37" i="10" a="1"/>
  <c r="AH37" i="10" s="1"/>
  <c r="AH81" i="10" a="1"/>
  <c r="AH81" i="10" s="1"/>
  <c r="AH80" i="10" a="1"/>
  <c r="AH80" i="10" s="1"/>
  <c r="AH122" i="10" a="1"/>
  <c r="AH122" i="10" s="1"/>
  <c r="AH67" i="10" a="1"/>
  <c r="AH67" i="10" s="1"/>
  <c r="AH47" i="10" a="1"/>
  <c r="AH47" i="10" s="1"/>
  <c r="AH115" i="10" a="1"/>
  <c r="AH115" i="10" s="1"/>
  <c r="AH94" i="10" a="1"/>
  <c r="AH94" i="10" s="1"/>
  <c r="AH46" i="10" a="1"/>
  <c r="AH46" i="10" s="1"/>
  <c r="AH45" i="10" a="1"/>
  <c r="AH45" i="10" s="1"/>
  <c r="AH28" i="10" a="1"/>
  <c r="AH28" i="10" s="1"/>
  <c r="AH49" i="10" a="1"/>
  <c r="AH49" i="10" s="1"/>
  <c r="AH84" i="10" a="1"/>
  <c r="AH84" i="10" s="1"/>
  <c r="AH22" i="10" a="1"/>
  <c r="AH22" i="10" s="1"/>
  <c r="AH96" i="10" a="1"/>
  <c r="AH96" i="10" s="1"/>
  <c r="AH76" i="10" a="1"/>
  <c r="AH76" i="10" s="1"/>
  <c r="AH110" i="10" a="1"/>
  <c r="AH110" i="10" s="1"/>
  <c r="AH61" i="10" a="1"/>
  <c r="AH61" i="10" s="1"/>
  <c r="AH85" i="10" a="1"/>
  <c r="AH85" i="10" s="1"/>
  <c r="AH88" i="10" a="1"/>
  <c r="AH88" i="10" s="1"/>
  <c r="AH100" i="10" a="1"/>
  <c r="AH100" i="10" s="1"/>
  <c r="AH70" i="10" a="1"/>
  <c r="AH70" i="10" s="1"/>
  <c r="AH23" i="10" a="1"/>
  <c r="AH23" i="10" s="1"/>
  <c r="AH35" i="10" a="1"/>
  <c r="AH35" i="10" s="1"/>
  <c r="AH63" i="10" a="1"/>
  <c r="AH63" i="10" s="1"/>
  <c r="AH78" i="10" a="1"/>
  <c r="AH78" i="10" s="1"/>
  <c r="AH19" i="10" a="1"/>
  <c r="AH19" i="10" s="1"/>
  <c r="AH130" i="10" a="1"/>
  <c r="AH130" i="10" s="1"/>
  <c r="AH65" i="10" a="1"/>
  <c r="AH65" i="10" s="1"/>
  <c r="AH101" i="10" a="1"/>
  <c r="AH101" i="10" s="1"/>
  <c r="AH15" i="10" a="1"/>
  <c r="AH15" i="10" s="1"/>
  <c r="AH77" i="10" a="1"/>
  <c r="AH77" i="10" s="1"/>
  <c r="AH92" i="10" a="1"/>
  <c r="AH92" i="10" s="1"/>
  <c r="AH137" i="10" a="1"/>
  <c r="AH137" i="10" s="1"/>
  <c r="AH44" i="10" a="1"/>
  <c r="AH44" i="10" s="1"/>
  <c r="AH112" i="10" a="1"/>
  <c r="AH112" i="10" s="1"/>
  <c r="AH25" i="10" a="1"/>
  <c r="AH25" i="10" s="1"/>
  <c r="AH89" i="10" a="1"/>
  <c r="AH89" i="10" s="1"/>
  <c r="AH29" i="10" a="1"/>
  <c r="AH29" i="10" s="1"/>
  <c r="AH135" i="10" a="1"/>
  <c r="AH135" i="10" s="1"/>
  <c r="AH39" i="10" a="1"/>
  <c r="AH39" i="10" s="1"/>
  <c r="AH120" i="10" a="1"/>
  <c r="AH120" i="10" s="1"/>
  <c r="AH117" i="10" a="1"/>
  <c r="AH117" i="10" s="1"/>
  <c r="AH118" i="10" a="1"/>
  <c r="AH118" i="10" s="1"/>
  <c r="AH131" i="10" a="1"/>
  <c r="AH131" i="10" s="1"/>
  <c r="AH26" i="10" a="1"/>
  <c r="AH26" i="10" s="1"/>
  <c r="AH59" i="10" a="1"/>
  <c r="AH59" i="10" s="1"/>
  <c r="AH124" i="10" a="1"/>
  <c r="AH124" i="10" s="1"/>
  <c r="AH27" i="10" a="1"/>
  <c r="AH27" i="10" s="1"/>
  <c r="AH68" i="10" a="1"/>
  <c r="AH68" i="10" s="1"/>
  <c r="AH55" i="10" a="1"/>
  <c r="AH55" i="10" s="1"/>
  <c r="AH99" i="10" a="1"/>
  <c r="AH99" i="10" s="1"/>
  <c r="AH36" i="10" a="1"/>
  <c r="AH36" i="10" s="1"/>
  <c r="AH32" i="10" a="1"/>
  <c r="AH32" i="10" s="1"/>
  <c r="AH16" i="10" a="1"/>
  <c r="AH16" i="10" s="1"/>
  <c r="AH56" i="10" a="1"/>
  <c r="AH56" i="10" s="1"/>
  <c r="AH57" i="10" a="1"/>
  <c r="AH57" i="10" s="1"/>
  <c r="AH123" i="10" a="1"/>
  <c r="AH123" i="10" s="1"/>
  <c r="AH132" i="10" a="1"/>
  <c r="AH132" i="10" s="1"/>
  <c r="AH71" i="10" a="1"/>
  <c r="AH71" i="10" s="1"/>
  <c r="AH41" i="10" a="1"/>
  <c r="AH41" i="10" s="1"/>
  <c r="AH95" i="10" a="1"/>
  <c r="AH95" i="10" s="1"/>
  <c r="AH75" i="10" a="1"/>
  <c r="AH75" i="10" s="1"/>
  <c r="AH48" i="10" a="1"/>
  <c r="AH48" i="10" s="1"/>
  <c r="AH114" i="10" a="1"/>
  <c r="AH114" i="10" s="1"/>
  <c r="AH133" i="10" a="1"/>
  <c r="AH133" i="10" s="1"/>
  <c r="AH40" i="10" a="1"/>
  <c r="AH40" i="10" s="1"/>
  <c r="AH60" i="10" a="1"/>
  <c r="AH60" i="10" s="1"/>
  <c r="O65" i="9"/>
  <c r="M7" i="10"/>
  <c r="P210" i="9"/>
  <c r="Y40" i="9"/>
  <c r="AH90" i="10" l="1"/>
  <c r="AH91" i="10"/>
  <c r="P701" i="9"/>
  <c r="AF54" i="10" s="1" a="1"/>
  <c r="AF54" i="10" s="1"/>
  <c r="AG48" i="10" a="1"/>
  <c r="AG48" i="10" s="1"/>
  <c r="AG81" i="10" a="1"/>
  <c r="AG81" i="10" s="1"/>
  <c r="AG133" i="10" a="1"/>
  <c r="AG133" i="10" s="1"/>
  <c r="AG79" i="10" a="1"/>
  <c r="AG79" i="10" s="1"/>
  <c r="AG33" i="10" a="1"/>
  <c r="AG33" i="10" s="1"/>
  <c r="AG50" i="10" a="1"/>
  <c r="AG50" i="10" s="1"/>
  <c r="AG26" i="10" a="1"/>
  <c r="AG26" i="10" s="1"/>
  <c r="AG73" i="10" a="1"/>
  <c r="AG73" i="10" s="1"/>
  <c r="AG15" i="10" a="1"/>
  <c r="AG15" i="10" s="1"/>
  <c r="AG77" i="10" a="1"/>
  <c r="AG77" i="10" s="1"/>
  <c r="AG30" i="10" a="1"/>
  <c r="AG30" i="10" s="1"/>
  <c r="AG46" i="10" a="1"/>
  <c r="AG46" i="10" s="1"/>
  <c r="AG17" i="10" a="1"/>
  <c r="AG17" i="10" s="1"/>
  <c r="AG118" i="10" a="1"/>
  <c r="AG118" i="10" s="1"/>
  <c r="AG96" i="10" a="1"/>
  <c r="AG96" i="10" s="1"/>
  <c r="AG131" i="10" a="1"/>
  <c r="AG131" i="10" s="1"/>
  <c r="AG111" i="10" a="1"/>
  <c r="AG111" i="10" s="1"/>
  <c r="AG94" i="10" a="1"/>
  <c r="AG94" i="10" s="1"/>
  <c r="AG120" i="10" a="1"/>
  <c r="AG120" i="10" s="1"/>
  <c r="AG85" i="10" a="1"/>
  <c r="AG85" i="10" s="1"/>
  <c r="AG103" i="10" a="1"/>
  <c r="AG103" i="10" s="1"/>
  <c r="AG102" i="10" a="1"/>
  <c r="AG102" i="10" s="1"/>
  <c r="AG20" i="10" a="1"/>
  <c r="AG20" i="10" s="1"/>
  <c r="AG130" i="10" a="1"/>
  <c r="AG130" i="10" s="1"/>
  <c r="AG72" i="10" a="1"/>
  <c r="AG72" i="10" s="1"/>
  <c r="AG117" i="10" a="1"/>
  <c r="AG117" i="10" s="1"/>
  <c r="AG18" i="10" a="1"/>
  <c r="AG18" i="10" s="1"/>
  <c r="AG76" i="10" a="1"/>
  <c r="AG76" i="10" s="1"/>
  <c r="AG123" i="10" a="1"/>
  <c r="AG123" i="10" s="1"/>
  <c r="AG29" i="10" a="1"/>
  <c r="AG29" i="10" s="1"/>
  <c r="AG84" i="10" a="1"/>
  <c r="AG84" i="10" s="1"/>
  <c r="AG28" i="10" a="1"/>
  <c r="AG28" i="10" s="1"/>
  <c r="AG110" i="10" a="1"/>
  <c r="AG110" i="10" s="1"/>
  <c r="AG58" i="10" a="1"/>
  <c r="AG58" i="10" s="1"/>
  <c r="AG42" i="10" a="1"/>
  <c r="AG42" i="10" s="1"/>
  <c r="AG86" i="10" a="1"/>
  <c r="AG86" i="10" s="1"/>
  <c r="AG122" i="10" a="1"/>
  <c r="AG122" i="10" s="1"/>
  <c r="AG68" i="10" a="1"/>
  <c r="AG68" i="10" s="1"/>
  <c r="AG13" i="10" a="1"/>
  <c r="AG13" i="10" s="1"/>
  <c r="AG75" i="10" a="1"/>
  <c r="AG75" i="10" s="1"/>
  <c r="AG23" i="10" a="1"/>
  <c r="AG23" i="10" s="1"/>
  <c r="AG34" i="10" a="1"/>
  <c r="AG34" i="10" s="1"/>
  <c r="AG44" i="10" a="1"/>
  <c r="AG44" i="10" s="1"/>
  <c r="AG124" i="10" a="1"/>
  <c r="AG124" i="10" s="1"/>
  <c r="AG70" i="10" a="1"/>
  <c r="AG70" i="10" s="1"/>
  <c r="AG27" i="10" a="1"/>
  <c r="AG27" i="10" s="1"/>
  <c r="AG100" i="10" a="1"/>
  <c r="AG100" i="10" s="1"/>
  <c r="AG24" i="10" a="1"/>
  <c r="AG24" i="10" s="1"/>
  <c r="AG80" i="10" a="1"/>
  <c r="AG80" i="10" s="1"/>
  <c r="AG78" i="10" a="1"/>
  <c r="AG78" i="10" s="1"/>
  <c r="AG66" i="10" a="1"/>
  <c r="AG66" i="10" s="1"/>
  <c r="AG88" i="10" a="1"/>
  <c r="AG88" i="10" s="1"/>
  <c r="AG19" i="10" a="1"/>
  <c r="AG19" i="10" s="1"/>
  <c r="AG87" i="10" a="1"/>
  <c r="AG87" i="10" s="1"/>
  <c r="AG22" i="10" a="1"/>
  <c r="AG22" i="10" s="1"/>
  <c r="AG115" i="10" a="1"/>
  <c r="AG115" i="10" s="1"/>
  <c r="AG43" i="10" a="1"/>
  <c r="AG43" i="10" s="1"/>
  <c r="AG39" i="10" a="1"/>
  <c r="AG39" i="10" s="1"/>
  <c r="AG113" i="10" a="1"/>
  <c r="AG113" i="10" s="1"/>
  <c r="AG37" i="10" a="1"/>
  <c r="AG37" i="10" s="1"/>
  <c r="AG132" i="10" a="1"/>
  <c r="AG132" i="10" s="1"/>
  <c r="AG119" i="10" a="1"/>
  <c r="AG119" i="10" s="1"/>
  <c r="AG114" i="10" a="1"/>
  <c r="AG114" i="10" s="1"/>
  <c r="AG57" i="10" a="1"/>
  <c r="AG57" i="10" s="1"/>
  <c r="AG56" i="10" a="1"/>
  <c r="AG56" i="10" s="1"/>
  <c r="AG25" i="10" a="1"/>
  <c r="AG25" i="10" s="1"/>
  <c r="AG99" i="10" a="1"/>
  <c r="AG99" i="10" s="1"/>
  <c r="AG40" i="10" a="1"/>
  <c r="AG40" i="10" s="1"/>
  <c r="AG136" i="10" a="1"/>
  <c r="AG136" i="10" s="1"/>
  <c r="AG89" i="10" a="1"/>
  <c r="AG89" i="10" s="1"/>
  <c r="AG137" i="10" a="1"/>
  <c r="AG137" i="10" s="1"/>
  <c r="AG63" i="10" a="1"/>
  <c r="AG63" i="10" s="1"/>
  <c r="AG60" i="10" a="1"/>
  <c r="AG60" i="10" s="1"/>
  <c r="AG121" i="10" a="1"/>
  <c r="AG121" i="10" s="1"/>
  <c r="AG65" i="10" a="1"/>
  <c r="AG65" i="10" s="1"/>
  <c r="AG38" i="10" a="1"/>
  <c r="AG38" i="10" s="1"/>
  <c r="AG31" i="10" a="1"/>
  <c r="AG31" i="10" s="1"/>
  <c r="AG62" i="10" a="1"/>
  <c r="AG62" i="10" s="1"/>
  <c r="AG41" i="10" a="1"/>
  <c r="AG41" i="10" s="1"/>
  <c r="AG14" i="10" a="1"/>
  <c r="AG14" i="10" s="1"/>
  <c r="AG55" i="10" a="1"/>
  <c r="AG55" i="10" s="1"/>
  <c r="AG47" i="10" a="1"/>
  <c r="AG47" i="10" s="1"/>
  <c r="AG35" i="10" a="1"/>
  <c r="AG35" i="10" s="1"/>
  <c r="AG53" i="10" a="1"/>
  <c r="AG53" i="10" s="1"/>
  <c r="AG59" i="10" a="1"/>
  <c r="AG59" i="10" s="1"/>
  <c r="AG71" i="10" a="1"/>
  <c r="AG71" i="10" s="1"/>
  <c r="AG64" i="10" a="1"/>
  <c r="AG64" i="10" s="1"/>
  <c r="AG67" i="10" a="1"/>
  <c r="AG67" i="10" s="1"/>
  <c r="AG92" i="10" a="1"/>
  <c r="AG92" i="10" s="1"/>
  <c r="AG83" i="10" a="1"/>
  <c r="AG83" i="10" s="1"/>
  <c r="AG36" i="10" a="1"/>
  <c r="AG36" i="10" s="1"/>
  <c r="AG16" i="10" a="1"/>
  <c r="AG16" i="10" s="1"/>
  <c r="AG52" i="10" a="1"/>
  <c r="AG52" i="10" s="1"/>
  <c r="AG45" i="10" a="1"/>
  <c r="AG45" i="10" s="1"/>
  <c r="AG61" i="10" a="1"/>
  <c r="AG61" i="10" s="1"/>
  <c r="AG32" i="10" a="1"/>
  <c r="AG32" i="10" s="1"/>
  <c r="AG101" i="10" a="1"/>
  <c r="AG101" i="10" s="1"/>
  <c r="AG135" i="10" a="1"/>
  <c r="AG135" i="10" s="1"/>
  <c r="AG69" i="10" a="1"/>
  <c r="AG69" i="10" s="1"/>
  <c r="AG112" i="10" a="1"/>
  <c r="AG112" i="10" s="1"/>
  <c r="AG49" i="10" a="1"/>
  <c r="AG49" i="10" s="1"/>
  <c r="AG97" i="10" a="1"/>
  <c r="AG97" i="10" s="1"/>
  <c r="AG134" i="10" a="1"/>
  <c r="AG134" i="10" s="1"/>
  <c r="AG95" i="10" a="1"/>
  <c r="AG95" i="10" s="1"/>
  <c r="O7" i="9"/>
  <c r="E8" i="10" s="1"/>
  <c r="F8" i="10"/>
  <c r="O161" i="9"/>
  <c r="O97" i="9" s="1"/>
  <c r="J8" i="10"/>
  <c r="R7" i="10"/>
  <c r="Y498" i="9"/>
  <c r="V54" i="10" s="1" a="1"/>
  <c r="V54" i="10" s="1"/>
  <c r="L7" i="10"/>
  <c r="P183" i="9"/>
  <c r="AG90" i="10" l="1"/>
  <c r="AG91" i="10"/>
  <c r="O76" i="9"/>
  <c r="H8" i="10"/>
  <c r="Y461" i="9"/>
  <c r="U54" i="10" s="1" a="1"/>
  <c r="U54" i="10" s="1"/>
  <c r="V97" i="10" a="1"/>
  <c r="V97" i="10" s="1"/>
  <c r="V55" i="10" a="1"/>
  <c r="V55" i="10" s="1"/>
  <c r="V87" i="10" a="1"/>
  <c r="V87" i="10" s="1"/>
  <c r="V58" i="10" a="1"/>
  <c r="V58" i="10" s="1"/>
  <c r="V84" i="10" a="1"/>
  <c r="V84" i="10" s="1"/>
  <c r="V57" i="10" a="1"/>
  <c r="V57" i="10" s="1"/>
  <c r="V79" i="10" a="1"/>
  <c r="V79" i="10" s="1"/>
  <c r="V48" i="10" a="1"/>
  <c r="V48" i="10" s="1"/>
  <c r="V114" i="10" a="1"/>
  <c r="V114" i="10" s="1"/>
  <c r="V121" i="10" a="1"/>
  <c r="V121" i="10" s="1"/>
  <c r="V118" i="10" a="1"/>
  <c r="V118" i="10" s="1"/>
  <c r="V50" i="10" a="1"/>
  <c r="V50" i="10" s="1"/>
  <c r="V28" i="10" a="1"/>
  <c r="V28" i="10" s="1"/>
  <c r="V27" i="10" a="1"/>
  <c r="V27" i="10" s="1"/>
  <c r="V23" i="10" a="1"/>
  <c r="V23" i="10" s="1"/>
  <c r="V24" i="10" a="1"/>
  <c r="V24" i="10" s="1"/>
  <c r="V52" i="10" a="1"/>
  <c r="V52" i="10" s="1"/>
  <c r="V83" i="10" a="1"/>
  <c r="V83" i="10" s="1"/>
  <c r="V46" i="10" a="1"/>
  <c r="V46" i="10" s="1"/>
  <c r="V80" i="10" a="1"/>
  <c r="V80" i="10" s="1"/>
  <c r="V103" i="10" a="1"/>
  <c r="V103" i="10" s="1"/>
  <c r="V19" i="10" a="1"/>
  <c r="V19" i="10" s="1"/>
  <c r="V40" i="10" a="1"/>
  <c r="V40" i="10" s="1"/>
  <c r="V77" i="10" a="1"/>
  <c r="V77" i="10" s="1"/>
  <c r="V62" i="10" a="1"/>
  <c r="V62" i="10" s="1"/>
  <c r="V113" i="10" a="1"/>
  <c r="V113" i="10" s="1"/>
  <c r="V78" i="10" a="1"/>
  <c r="V78" i="10" s="1"/>
  <c r="V29" i="10" a="1"/>
  <c r="V29" i="10" s="1"/>
  <c r="V13" i="10" a="1"/>
  <c r="V13" i="10" s="1"/>
  <c r="V135" i="10" a="1"/>
  <c r="V135" i="10" s="1"/>
  <c r="V134" i="10" a="1"/>
  <c r="V134" i="10" s="1"/>
  <c r="V41" i="10" a="1"/>
  <c r="V41" i="10" s="1"/>
  <c r="V16" i="10" a="1"/>
  <c r="V16" i="10" s="1"/>
  <c r="V17" i="10" a="1"/>
  <c r="V17" i="10" s="1"/>
  <c r="V102" i="10" a="1"/>
  <c r="V102" i="10" s="1"/>
  <c r="V31" i="10" a="1"/>
  <c r="V31" i="10" s="1"/>
  <c r="V120" i="10" a="1"/>
  <c r="V120" i="10" s="1"/>
  <c r="V38" i="10" a="1"/>
  <c r="V38" i="10" s="1"/>
  <c r="V49" i="10" a="1"/>
  <c r="V49" i="10" s="1"/>
  <c r="V71" i="10" a="1"/>
  <c r="V71" i="10" s="1"/>
  <c r="V122" i="10" a="1"/>
  <c r="V122" i="10" s="1"/>
  <c r="V32" i="10" a="1"/>
  <c r="V32" i="10" s="1"/>
  <c r="V59" i="10" a="1"/>
  <c r="V59" i="10" s="1"/>
  <c r="V36" i="10" a="1"/>
  <c r="V36" i="10" s="1"/>
  <c r="V20" i="10" a="1"/>
  <c r="V20" i="10" s="1"/>
  <c r="V88" i="10" a="1"/>
  <c r="V88" i="10" s="1"/>
  <c r="V101" i="10" a="1"/>
  <c r="V101" i="10" s="1"/>
  <c r="V33" i="10" a="1"/>
  <c r="V33" i="10" s="1"/>
  <c r="V132" i="10" a="1"/>
  <c r="V132" i="10" s="1"/>
  <c r="V92" i="10" a="1"/>
  <c r="V92" i="10" s="1"/>
  <c r="V89" i="10" a="1"/>
  <c r="V89" i="10" s="1"/>
  <c r="V136" i="10" a="1"/>
  <c r="V136" i="10" s="1"/>
  <c r="V95" i="10" a="1"/>
  <c r="V95" i="10" s="1"/>
  <c r="V43" i="10" a="1"/>
  <c r="V43" i="10" s="1"/>
  <c r="V137" i="10" a="1"/>
  <c r="V137" i="10" s="1"/>
  <c r="V76" i="10" a="1"/>
  <c r="V76" i="10" s="1"/>
  <c r="V56" i="10" a="1"/>
  <c r="V56" i="10" s="1"/>
  <c r="V44" i="10" a="1"/>
  <c r="V44" i="10" s="1"/>
  <c r="V119" i="10" a="1"/>
  <c r="V119" i="10" s="1"/>
  <c r="V85" i="10" a="1"/>
  <c r="V85" i="10" s="1"/>
  <c r="V25" i="10" a="1"/>
  <c r="V25" i="10" s="1"/>
  <c r="V60" i="10" a="1"/>
  <c r="V60" i="10" s="1"/>
  <c r="V131" i="10" a="1"/>
  <c r="V131" i="10" s="1"/>
  <c r="V42" i="10" a="1"/>
  <c r="V42" i="10" s="1"/>
  <c r="V67" i="10" a="1"/>
  <c r="V67" i="10" s="1"/>
  <c r="V15" i="10" a="1"/>
  <c r="V15" i="10" s="1"/>
  <c r="V70" i="10" a="1"/>
  <c r="V70" i="10" s="1"/>
  <c r="V73" i="10" a="1"/>
  <c r="V73" i="10" s="1"/>
  <c r="V69" i="10" a="1"/>
  <c r="V69" i="10" s="1"/>
  <c r="V30" i="10" a="1"/>
  <c r="V30" i="10" s="1"/>
  <c r="V86" i="10" a="1"/>
  <c r="V86" i="10" s="1"/>
  <c r="V26" i="10" a="1"/>
  <c r="V26" i="10" s="1"/>
  <c r="V14" i="10" a="1"/>
  <c r="V14" i="10" s="1"/>
  <c r="V110" i="10" a="1"/>
  <c r="V110" i="10" s="1"/>
  <c r="V64" i="10" a="1"/>
  <c r="V64" i="10" s="1"/>
  <c r="V124" i="10" a="1"/>
  <c r="V124" i="10" s="1"/>
  <c r="V117" i="10" a="1"/>
  <c r="V117" i="10" s="1"/>
  <c r="V99" i="10" a="1"/>
  <c r="V99" i="10" s="1"/>
  <c r="V47" i="10" a="1"/>
  <c r="V47" i="10" s="1"/>
  <c r="V63" i="10" a="1"/>
  <c r="V63" i="10" s="1"/>
  <c r="V115" i="10" a="1"/>
  <c r="V115" i="10" s="1"/>
  <c r="V22" i="10" a="1"/>
  <c r="V22" i="10" s="1"/>
  <c r="V96" i="10" a="1"/>
  <c r="V96" i="10" s="1"/>
  <c r="V112" i="10" a="1"/>
  <c r="V112" i="10" s="1"/>
  <c r="V111" i="10" a="1"/>
  <c r="V111" i="10" s="1"/>
  <c r="V68" i="10" a="1"/>
  <c r="V68" i="10" s="1"/>
  <c r="V35" i="10" a="1"/>
  <c r="V35" i="10" s="1"/>
  <c r="V66" i="10" a="1"/>
  <c r="V66" i="10" s="1"/>
  <c r="V39" i="10" a="1"/>
  <c r="V39" i="10" s="1"/>
  <c r="V65" i="10" a="1"/>
  <c r="V65" i="10" s="1"/>
  <c r="V45" i="10" a="1"/>
  <c r="V45" i="10" s="1"/>
  <c r="V94" i="10" a="1"/>
  <c r="V94" i="10" s="1"/>
  <c r="V81" i="10" a="1"/>
  <c r="V81" i="10" s="1"/>
  <c r="V53" i="10" a="1"/>
  <c r="V53" i="10" s="1"/>
  <c r="V18" i="10" a="1"/>
  <c r="V18" i="10" s="1"/>
  <c r="V72" i="10" a="1"/>
  <c r="V72" i="10" s="1"/>
  <c r="V61" i="10" a="1"/>
  <c r="V61" i="10" s="1"/>
  <c r="V133" i="10" a="1"/>
  <c r="V133" i="10" s="1"/>
  <c r="V130" i="10" a="1"/>
  <c r="V130" i="10" s="1"/>
  <c r="V37" i="10" a="1"/>
  <c r="V37" i="10" s="1"/>
  <c r="V100" i="10" a="1"/>
  <c r="V100" i="10" s="1"/>
  <c r="V34" i="10" a="1"/>
  <c r="V34" i="10" s="1"/>
  <c r="V75" i="10" a="1"/>
  <c r="V75" i="10" s="1"/>
  <c r="V123" i="10" a="1"/>
  <c r="V123" i="10" s="1"/>
  <c r="P693" i="9"/>
  <c r="AE54" i="10" s="1" a="1"/>
  <c r="AE54" i="10" s="1"/>
  <c r="AF58" i="10" a="1"/>
  <c r="AF58" i="10" s="1"/>
  <c r="AF37" i="10" a="1"/>
  <c r="AF37" i="10" s="1"/>
  <c r="AF103" i="10" a="1"/>
  <c r="AF103" i="10" s="1"/>
  <c r="AF123" i="10" a="1"/>
  <c r="AF123" i="10" s="1"/>
  <c r="AF25" i="10" a="1"/>
  <c r="AF25" i="10" s="1"/>
  <c r="AF32" i="10" a="1"/>
  <c r="AF32" i="10" s="1"/>
  <c r="AF35" i="10" a="1"/>
  <c r="AF35" i="10" s="1"/>
  <c r="AF61" i="10" a="1"/>
  <c r="AF61" i="10" s="1"/>
  <c r="AF44" i="10" a="1"/>
  <c r="AF44" i="10" s="1"/>
  <c r="AF62" i="10" a="1"/>
  <c r="AF62" i="10" s="1"/>
  <c r="AF99" i="10" a="1"/>
  <c r="AF99" i="10" s="1"/>
  <c r="AF50" i="10" a="1"/>
  <c r="AF50" i="10" s="1"/>
  <c r="AF28" i="10" a="1"/>
  <c r="AF28" i="10" s="1"/>
  <c r="AF131" i="10" a="1"/>
  <c r="AF131" i="10" s="1"/>
  <c r="AF122" i="10" a="1"/>
  <c r="AF122" i="10" s="1"/>
  <c r="AF30" i="10" a="1"/>
  <c r="AF30" i="10" s="1"/>
  <c r="AF55" i="10" a="1"/>
  <c r="AF55" i="10" s="1"/>
  <c r="AF46" i="10" a="1"/>
  <c r="AF46" i="10" s="1"/>
  <c r="AF130" i="10" a="1"/>
  <c r="AF130" i="10" s="1"/>
  <c r="AF84" i="10" a="1"/>
  <c r="AF84" i="10" s="1"/>
  <c r="AF60" i="10" a="1"/>
  <c r="AF60" i="10" s="1"/>
  <c r="AF14" i="10" a="1"/>
  <c r="AF14" i="10" s="1"/>
  <c r="AF120" i="10" a="1"/>
  <c r="AF120" i="10" s="1"/>
  <c r="AF53" i="10" a="1"/>
  <c r="AF53" i="10" s="1"/>
  <c r="AF40" i="10" a="1"/>
  <c r="AF40" i="10" s="1"/>
  <c r="AF88" i="10" a="1"/>
  <c r="AF88" i="10" s="1"/>
  <c r="AF92" i="10" a="1"/>
  <c r="AF92" i="10" s="1"/>
  <c r="AF43" i="10" a="1"/>
  <c r="AF43" i="10" s="1"/>
  <c r="AF72" i="10" a="1"/>
  <c r="AF72" i="10" s="1"/>
  <c r="AF63" i="10" a="1"/>
  <c r="AF63" i="10" s="1"/>
  <c r="AF73" i="10" a="1"/>
  <c r="AF73" i="10" s="1"/>
  <c r="AF27" i="10" a="1"/>
  <c r="AF27" i="10" s="1"/>
  <c r="AF36" i="10" a="1"/>
  <c r="AF36" i="10" s="1"/>
  <c r="AF38" i="10" a="1"/>
  <c r="AF38" i="10" s="1"/>
  <c r="AF75" i="10" a="1"/>
  <c r="AF75" i="10" s="1"/>
  <c r="AF83" i="10" a="1"/>
  <c r="AF83" i="10" s="1"/>
  <c r="AF45" i="10" a="1"/>
  <c r="AF45" i="10" s="1"/>
  <c r="AF94" i="10" a="1"/>
  <c r="AF94" i="10" s="1"/>
  <c r="AF115" i="10" a="1"/>
  <c r="AF115" i="10" s="1"/>
  <c r="AF118" i="10" a="1"/>
  <c r="AF118" i="10" s="1"/>
  <c r="AF66" i="10" a="1"/>
  <c r="AF66" i="10" s="1"/>
  <c r="AF80" i="10" a="1"/>
  <c r="AF80" i="10" s="1"/>
  <c r="AF102" i="10" a="1"/>
  <c r="AF102" i="10" s="1"/>
  <c r="AF16" i="10" a="1"/>
  <c r="AF16" i="10" s="1"/>
  <c r="AF86" i="10" a="1"/>
  <c r="AF86" i="10" s="1"/>
  <c r="AF95" i="10" a="1"/>
  <c r="AF95" i="10" s="1"/>
  <c r="AF119" i="10" a="1"/>
  <c r="AF119" i="10" s="1"/>
  <c r="AF52" i="10" a="1"/>
  <c r="AF52" i="10" s="1"/>
  <c r="AF65" i="10" a="1"/>
  <c r="AF65" i="10" s="1"/>
  <c r="AF112" i="10" a="1"/>
  <c r="AF112" i="10" s="1"/>
  <c r="AF77" i="10" a="1"/>
  <c r="AF77" i="10" s="1"/>
  <c r="AF39" i="10" a="1"/>
  <c r="AF39" i="10" s="1"/>
  <c r="AF114" i="10" a="1"/>
  <c r="AF114" i="10" s="1"/>
  <c r="AF133" i="10" a="1"/>
  <c r="AF133" i="10" s="1"/>
  <c r="AF78" i="10" a="1"/>
  <c r="AF78" i="10" s="1"/>
  <c r="AF47" i="10" a="1"/>
  <c r="AF47" i="10" s="1"/>
  <c r="AF97" i="10" a="1"/>
  <c r="AF97" i="10" s="1"/>
  <c r="AF89" i="10" a="1"/>
  <c r="AF89" i="10" s="1"/>
  <c r="AF136" i="10" a="1"/>
  <c r="AF136" i="10" s="1"/>
  <c r="AF48" i="10" a="1"/>
  <c r="AF48" i="10" s="1"/>
  <c r="AF31" i="10" a="1"/>
  <c r="AF31" i="10" s="1"/>
  <c r="AF57" i="10" a="1"/>
  <c r="AF57" i="10" s="1"/>
  <c r="AF113" i="10" a="1"/>
  <c r="AF113" i="10" s="1"/>
  <c r="AF26" i="10" a="1"/>
  <c r="AF26" i="10" s="1"/>
  <c r="AF81" i="10" a="1"/>
  <c r="AF81" i="10" s="1"/>
  <c r="AF18" i="10" a="1"/>
  <c r="AF18" i="10" s="1"/>
  <c r="AF135" i="10" a="1"/>
  <c r="AF135" i="10" s="1"/>
  <c r="AF79" i="10" a="1"/>
  <c r="AF79" i="10" s="1"/>
  <c r="AF69" i="10" a="1"/>
  <c r="AF69" i="10" s="1"/>
  <c r="AF71" i="10" a="1"/>
  <c r="AF71" i="10" s="1"/>
  <c r="AF56" i="10" a="1"/>
  <c r="AF56" i="10" s="1"/>
  <c r="AF100" i="10" a="1"/>
  <c r="AF100" i="10" s="1"/>
  <c r="AF132" i="10" a="1"/>
  <c r="AF132" i="10" s="1"/>
  <c r="AF70" i="10" a="1"/>
  <c r="AF70" i="10" s="1"/>
  <c r="AF137" i="10" a="1"/>
  <c r="AF137" i="10" s="1"/>
  <c r="AF67" i="10" a="1"/>
  <c r="AF67" i="10" s="1"/>
  <c r="AF110" i="10" a="1"/>
  <c r="AF110" i="10" s="1"/>
  <c r="AF41" i="10" a="1"/>
  <c r="AF41" i="10" s="1"/>
  <c r="AF23" i="10" a="1"/>
  <c r="AF23" i="10" s="1"/>
  <c r="AF17" i="10" a="1"/>
  <c r="AF17" i="10" s="1"/>
  <c r="AF33" i="10" a="1"/>
  <c r="AF33" i="10" s="1"/>
  <c r="AF76" i="10" a="1"/>
  <c r="AF76" i="10" s="1"/>
  <c r="AF15" i="10" a="1"/>
  <c r="AF15" i="10" s="1"/>
  <c r="AF85" i="10" a="1"/>
  <c r="AF85" i="10" s="1"/>
  <c r="AF29" i="10" a="1"/>
  <c r="AF29" i="10" s="1"/>
  <c r="AF24" i="10" a="1"/>
  <c r="AF24" i="10" s="1"/>
  <c r="AF87" i="10" a="1"/>
  <c r="AF87" i="10" s="1"/>
  <c r="AF117" i="10" a="1"/>
  <c r="AF117" i="10" s="1"/>
  <c r="AF68" i="10" a="1"/>
  <c r="AF68" i="10" s="1"/>
  <c r="AF42" i="10" a="1"/>
  <c r="AF42" i="10" s="1"/>
  <c r="AF13" i="10" a="1"/>
  <c r="AF13" i="10" s="1"/>
  <c r="AF49" i="10" a="1"/>
  <c r="AF49" i="10" s="1"/>
  <c r="AF59" i="10" a="1"/>
  <c r="AF59" i="10" s="1"/>
  <c r="AF124" i="10" a="1"/>
  <c r="AF124" i="10" s="1"/>
  <c r="AF111" i="10" a="1"/>
  <c r="AF111" i="10" s="1"/>
  <c r="AF19" i="10" a="1"/>
  <c r="AF19" i="10" s="1"/>
  <c r="AF20" i="10" a="1"/>
  <c r="AF20" i="10" s="1"/>
  <c r="AF96" i="10" a="1"/>
  <c r="AF96" i="10" s="1"/>
  <c r="AF22" i="10" a="1"/>
  <c r="AF22" i="10" s="1"/>
  <c r="AF134" i="10" a="1"/>
  <c r="AF134" i="10" s="1"/>
  <c r="AF34" i="10" a="1"/>
  <c r="AF34" i="10" s="1"/>
  <c r="AF121" i="10" a="1"/>
  <c r="AF121" i="10" s="1"/>
  <c r="AF64" i="10" a="1"/>
  <c r="AF64" i="10" s="1"/>
  <c r="AF101" i="10" a="1"/>
  <c r="AF101" i="10" s="1"/>
  <c r="K7" i="10"/>
  <c r="P165" i="9"/>
  <c r="Y305" i="9"/>
  <c r="E305" i="9"/>
  <c r="E289" i="9" l="1"/>
  <c r="Q54" i="10" a="1"/>
  <c r="Q54" i="10" s="1"/>
  <c r="V90" i="10"/>
  <c r="V91" i="10"/>
  <c r="AF90" i="10"/>
  <c r="AF91" i="10"/>
  <c r="Y414" i="9"/>
  <c r="T54" i="10" s="1" a="1"/>
  <c r="T54" i="10" s="1"/>
  <c r="U89" i="10" a="1"/>
  <c r="U89" i="10" s="1"/>
  <c r="U44" i="10" a="1"/>
  <c r="U44" i="10" s="1"/>
  <c r="U66" i="10" a="1"/>
  <c r="U66" i="10" s="1"/>
  <c r="U130" i="10" a="1"/>
  <c r="U130" i="10" s="1"/>
  <c r="U35" i="10" a="1"/>
  <c r="U35" i="10" s="1"/>
  <c r="U86" i="10" a="1"/>
  <c r="U86" i="10" s="1"/>
  <c r="U50" i="10" a="1"/>
  <c r="U50" i="10" s="1"/>
  <c r="U19" i="10" a="1"/>
  <c r="U19" i="10" s="1"/>
  <c r="U38" i="10" a="1"/>
  <c r="U38" i="10" s="1"/>
  <c r="U60" i="10" a="1"/>
  <c r="U60" i="10" s="1"/>
  <c r="U20" i="10" a="1"/>
  <c r="U20" i="10" s="1"/>
  <c r="U79" i="10" a="1"/>
  <c r="U79" i="10" s="1"/>
  <c r="U24" i="10" a="1"/>
  <c r="U24" i="10" s="1"/>
  <c r="U137" i="10" a="1"/>
  <c r="U137" i="10" s="1"/>
  <c r="U46" i="10" a="1"/>
  <c r="U46" i="10" s="1"/>
  <c r="U17" i="10" a="1"/>
  <c r="U17" i="10" s="1"/>
  <c r="U26" i="10" a="1"/>
  <c r="U26" i="10" s="1"/>
  <c r="U53" i="10" a="1"/>
  <c r="U53" i="10" s="1"/>
  <c r="U132" i="10" a="1"/>
  <c r="U132" i="10" s="1"/>
  <c r="U69" i="10" a="1"/>
  <c r="U69" i="10" s="1"/>
  <c r="U70" i="10" a="1"/>
  <c r="U70" i="10" s="1"/>
  <c r="U85" i="10" a="1"/>
  <c r="U85" i="10" s="1"/>
  <c r="U113" i="10" a="1"/>
  <c r="U113" i="10" s="1"/>
  <c r="U123" i="10" a="1"/>
  <c r="U123" i="10" s="1"/>
  <c r="U92" i="10" a="1"/>
  <c r="U92" i="10" s="1"/>
  <c r="U28" i="10" a="1"/>
  <c r="U28" i="10" s="1"/>
  <c r="U118" i="10" a="1"/>
  <c r="U118" i="10" s="1"/>
  <c r="U58" i="10" a="1"/>
  <c r="U58" i="10" s="1"/>
  <c r="U95" i="10" a="1"/>
  <c r="U95" i="10" s="1"/>
  <c r="U41" i="10" a="1"/>
  <c r="U41" i="10" s="1"/>
  <c r="U133" i="10" a="1"/>
  <c r="U133" i="10" s="1"/>
  <c r="U117" i="10" a="1"/>
  <c r="U117" i="10" s="1"/>
  <c r="U62" i="10" a="1"/>
  <c r="U62" i="10" s="1"/>
  <c r="U131" i="10" a="1"/>
  <c r="U131" i="10" s="1"/>
  <c r="U114" i="10" a="1"/>
  <c r="U114" i="10" s="1"/>
  <c r="U65" i="10" a="1"/>
  <c r="U65" i="10" s="1"/>
  <c r="U78" i="10" a="1"/>
  <c r="U78" i="10" s="1"/>
  <c r="U61" i="10" a="1"/>
  <c r="U61" i="10" s="1"/>
  <c r="U68" i="10" a="1"/>
  <c r="U68" i="10" s="1"/>
  <c r="U39" i="10" a="1"/>
  <c r="U39" i="10" s="1"/>
  <c r="U23" i="10" a="1"/>
  <c r="U23" i="10" s="1"/>
  <c r="U52" i="10" a="1"/>
  <c r="U52" i="10" s="1"/>
  <c r="U73" i="10" a="1"/>
  <c r="U73" i="10" s="1"/>
  <c r="U83" i="10" a="1"/>
  <c r="U83" i="10" s="1"/>
  <c r="U75" i="10" a="1"/>
  <c r="U75" i="10" s="1"/>
  <c r="U57" i="10" a="1"/>
  <c r="U57" i="10" s="1"/>
  <c r="U96" i="10" a="1"/>
  <c r="U96" i="10" s="1"/>
  <c r="U135" i="10" a="1"/>
  <c r="U135" i="10" s="1"/>
  <c r="U36" i="10" a="1"/>
  <c r="U36" i="10" s="1"/>
  <c r="U84" i="10" a="1"/>
  <c r="U84" i="10" s="1"/>
  <c r="U56" i="10" a="1"/>
  <c r="U56" i="10" s="1"/>
  <c r="U134" i="10" a="1"/>
  <c r="U134" i="10" s="1"/>
  <c r="U13" i="10" a="1"/>
  <c r="U13" i="10" s="1"/>
  <c r="U88" i="10" a="1"/>
  <c r="U88" i="10" s="1"/>
  <c r="U72" i="10" a="1"/>
  <c r="U72" i="10" s="1"/>
  <c r="U43" i="10" a="1"/>
  <c r="U43" i="10" s="1"/>
  <c r="U103" i="10" a="1"/>
  <c r="U103" i="10" s="1"/>
  <c r="U81" i="10" a="1"/>
  <c r="U81" i="10" s="1"/>
  <c r="U120" i="10" a="1"/>
  <c r="U120" i="10" s="1"/>
  <c r="U100" i="10" a="1"/>
  <c r="U100" i="10" s="1"/>
  <c r="U136" i="10" a="1"/>
  <c r="U136" i="10" s="1"/>
  <c r="U15" i="10" a="1"/>
  <c r="U15" i="10" s="1"/>
  <c r="U31" i="10" a="1"/>
  <c r="U31" i="10" s="1"/>
  <c r="U64" i="10" a="1"/>
  <c r="U64" i="10" s="1"/>
  <c r="U101" i="10" a="1"/>
  <c r="U101" i="10" s="1"/>
  <c r="U33" i="10" a="1"/>
  <c r="U33" i="10" s="1"/>
  <c r="U29" i="10" a="1"/>
  <c r="U29" i="10" s="1"/>
  <c r="U63" i="10" a="1"/>
  <c r="U63" i="10" s="1"/>
  <c r="U25" i="10" a="1"/>
  <c r="U25" i="10" s="1"/>
  <c r="U124" i="10" a="1"/>
  <c r="U124" i="10" s="1"/>
  <c r="U122" i="10" a="1"/>
  <c r="U122" i="10" s="1"/>
  <c r="U97" i="10" a="1"/>
  <c r="U97" i="10" s="1"/>
  <c r="U77" i="10" a="1"/>
  <c r="U77" i="10" s="1"/>
  <c r="U102" i="10" a="1"/>
  <c r="U102" i="10" s="1"/>
  <c r="U112" i="10" a="1"/>
  <c r="U112" i="10" s="1"/>
  <c r="U48" i="10" a="1"/>
  <c r="U48" i="10" s="1"/>
  <c r="U22" i="10" a="1"/>
  <c r="U22" i="10" s="1"/>
  <c r="U71" i="10" a="1"/>
  <c r="U71" i="10" s="1"/>
  <c r="U45" i="10" a="1"/>
  <c r="U45" i="10" s="1"/>
  <c r="U99" i="10" a="1"/>
  <c r="U99" i="10" s="1"/>
  <c r="U67" i="10" a="1"/>
  <c r="U67" i="10" s="1"/>
  <c r="U115" i="10" a="1"/>
  <c r="U115" i="10" s="1"/>
  <c r="U47" i="10" a="1"/>
  <c r="U47" i="10" s="1"/>
  <c r="U32" i="10" a="1"/>
  <c r="U32" i="10" s="1"/>
  <c r="U49" i="10" a="1"/>
  <c r="U49" i="10" s="1"/>
  <c r="U87" i="10" a="1"/>
  <c r="U87" i="10" s="1"/>
  <c r="U14" i="10" a="1"/>
  <c r="U14" i="10" s="1"/>
  <c r="U16" i="10" a="1"/>
  <c r="U16" i="10" s="1"/>
  <c r="U42" i="10" a="1"/>
  <c r="U42" i="10" s="1"/>
  <c r="U80" i="10" a="1"/>
  <c r="U80" i="10" s="1"/>
  <c r="U55" i="10" a="1"/>
  <c r="U55" i="10" s="1"/>
  <c r="U110" i="10" a="1"/>
  <c r="U110" i="10" s="1"/>
  <c r="U34" i="10" a="1"/>
  <c r="U34" i="10" s="1"/>
  <c r="U30" i="10" a="1"/>
  <c r="U30" i="10" s="1"/>
  <c r="U18" i="10" a="1"/>
  <c r="U18" i="10" s="1"/>
  <c r="U37" i="10" a="1"/>
  <c r="U37" i="10" s="1"/>
  <c r="U121" i="10" a="1"/>
  <c r="U121" i="10" s="1"/>
  <c r="U94" i="10" a="1"/>
  <c r="U94" i="10" s="1"/>
  <c r="U111" i="10" a="1"/>
  <c r="U111" i="10" s="1"/>
  <c r="U59" i="10" a="1"/>
  <c r="U59" i="10" s="1"/>
  <c r="U76" i="10" a="1"/>
  <c r="U76" i="10" s="1"/>
  <c r="U119" i="10" a="1"/>
  <c r="U119" i="10" s="1"/>
  <c r="U40" i="10" a="1"/>
  <c r="U40" i="10" s="1"/>
  <c r="U27" i="10" a="1"/>
  <c r="U27" i="10" s="1"/>
  <c r="P678" i="9"/>
  <c r="AD54" i="10" s="1" a="1"/>
  <c r="AD54" i="10" s="1"/>
  <c r="AE77" i="10" a="1"/>
  <c r="AE77" i="10" s="1"/>
  <c r="AE68" i="10" a="1"/>
  <c r="AE68" i="10" s="1"/>
  <c r="AE40" i="10" a="1"/>
  <c r="AE40" i="10" s="1"/>
  <c r="AE94" i="10" a="1"/>
  <c r="AE94" i="10" s="1"/>
  <c r="AE75" i="10" a="1"/>
  <c r="AE75" i="10" s="1"/>
  <c r="AE115" i="10" a="1"/>
  <c r="AE115" i="10" s="1"/>
  <c r="AE73" i="10" a="1"/>
  <c r="AE73" i="10" s="1"/>
  <c r="AE137" i="10" a="1"/>
  <c r="AE137" i="10" s="1"/>
  <c r="AE117" i="10" a="1"/>
  <c r="AE117" i="10" s="1"/>
  <c r="AE69" i="10" a="1"/>
  <c r="AE69" i="10" s="1"/>
  <c r="AE134" i="10" a="1"/>
  <c r="AE134" i="10" s="1"/>
  <c r="AE25" i="10" a="1"/>
  <c r="AE25" i="10" s="1"/>
  <c r="AE122" i="10" a="1"/>
  <c r="AE122" i="10" s="1"/>
  <c r="AE19" i="10" a="1"/>
  <c r="AE19" i="10" s="1"/>
  <c r="AE84" i="10" a="1"/>
  <c r="AE84" i="10" s="1"/>
  <c r="AE48" i="10" a="1"/>
  <c r="AE48" i="10" s="1"/>
  <c r="AE30" i="10" a="1"/>
  <c r="AE30" i="10" s="1"/>
  <c r="AE79" i="10" a="1"/>
  <c r="AE79" i="10" s="1"/>
  <c r="AE101" i="10" a="1"/>
  <c r="AE101" i="10" s="1"/>
  <c r="AE131" i="10" a="1"/>
  <c r="AE131" i="10" s="1"/>
  <c r="AE37" i="10" a="1"/>
  <c r="AE37" i="10" s="1"/>
  <c r="AE97" i="10" a="1"/>
  <c r="AE97" i="10" s="1"/>
  <c r="AE46" i="10" a="1"/>
  <c r="AE46" i="10" s="1"/>
  <c r="AE14" i="10" a="1"/>
  <c r="AE14" i="10" s="1"/>
  <c r="AE23" i="10" a="1"/>
  <c r="AE23" i="10" s="1"/>
  <c r="AE27" i="10" a="1"/>
  <c r="AE27" i="10" s="1"/>
  <c r="AE36" i="10" a="1"/>
  <c r="AE36" i="10" s="1"/>
  <c r="AE53" i="10" a="1"/>
  <c r="AE53" i="10" s="1"/>
  <c r="AE44" i="10" a="1"/>
  <c r="AE44" i="10" s="1"/>
  <c r="AE66" i="10" a="1"/>
  <c r="AE66" i="10" s="1"/>
  <c r="AE16" i="10" a="1"/>
  <c r="AE16" i="10" s="1"/>
  <c r="AE41" i="10" a="1"/>
  <c r="AE41" i="10" s="1"/>
  <c r="AE72" i="10" a="1"/>
  <c r="AE72" i="10" s="1"/>
  <c r="AE59" i="10" a="1"/>
  <c r="AE59" i="10" s="1"/>
  <c r="AE57" i="10" a="1"/>
  <c r="AE57" i="10" s="1"/>
  <c r="AE38" i="10" a="1"/>
  <c r="AE38" i="10" s="1"/>
  <c r="AE114" i="10" a="1"/>
  <c r="AE114" i="10" s="1"/>
  <c r="AE130" i="10" a="1"/>
  <c r="AE130" i="10" s="1"/>
  <c r="AE50" i="10" a="1"/>
  <c r="AE50" i="10" s="1"/>
  <c r="AE96" i="10" a="1"/>
  <c r="AE96" i="10" s="1"/>
  <c r="AE15" i="10" a="1"/>
  <c r="AE15" i="10" s="1"/>
  <c r="AE33" i="10" a="1"/>
  <c r="AE33" i="10" s="1"/>
  <c r="AE32" i="10" a="1"/>
  <c r="AE32" i="10" s="1"/>
  <c r="AE49" i="10" a="1"/>
  <c r="AE49" i="10" s="1"/>
  <c r="AE76" i="10" a="1"/>
  <c r="AE76" i="10" s="1"/>
  <c r="AE55" i="10" a="1"/>
  <c r="AE55" i="10" s="1"/>
  <c r="AE123" i="10" a="1"/>
  <c r="AE123" i="10" s="1"/>
  <c r="AE31" i="10" a="1"/>
  <c r="AE31" i="10" s="1"/>
  <c r="AE118" i="10" a="1"/>
  <c r="AE118" i="10" s="1"/>
  <c r="AE132" i="10" a="1"/>
  <c r="AE132" i="10" s="1"/>
  <c r="AE26" i="10" a="1"/>
  <c r="AE26" i="10" s="1"/>
  <c r="AE113" i="10" a="1"/>
  <c r="AE113" i="10" s="1"/>
  <c r="AE83" i="10" a="1"/>
  <c r="AE83" i="10" s="1"/>
  <c r="AE56" i="10" a="1"/>
  <c r="AE56" i="10" s="1"/>
  <c r="AE136" i="10" a="1"/>
  <c r="AE136" i="10" s="1"/>
  <c r="AE86" i="10" a="1"/>
  <c r="AE86" i="10" s="1"/>
  <c r="AE18" i="10" a="1"/>
  <c r="AE18" i="10" s="1"/>
  <c r="AE102" i="10" a="1"/>
  <c r="AE102" i="10" s="1"/>
  <c r="AE92" i="10" a="1"/>
  <c r="AE92" i="10" s="1"/>
  <c r="AE81" i="10" a="1"/>
  <c r="AE81" i="10" s="1"/>
  <c r="AE22" i="10" a="1"/>
  <c r="AE22" i="10" s="1"/>
  <c r="AE99" i="10" a="1"/>
  <c r="AE99" i="10" s="1"/>
  <c r="AE43" i="10" a="1"/>
  <c r="AE43" i="10" s="1"/>
  <c r="AE65" i="10" a="1"/>
  <c r="AE65" i="10" s="1"/>
  <c r="AE35" i="10" a="1"/>
  <c r="AE35" i="10" s="1"/>
  <c r="AE71" i="10" a="1"/>
  <c r="AE71" i="10" s="1"/>
  <c r="AE120" i="10" a="1"/>
  <c r="AE120" i="10" s="1"/>
  <c r="AE111" i="10" a="1"/>
  <c r="AE111" i="10" s="1"/>
  <c r="AE20" i="10" a="1"/>
  <c r="AE20" i="10" s="1"/>
  <c r="AE29" i="10" a="1"/>
  <c r="AE29" i="10" s="1"/>
  <c r="AE39" i="10" a="1"/>
  <c r="AE39" i="10" s="1"/>
  <c r="AE124" i="10" a="1"/>
  <c r="AE124" i="10" s="1"/>
  <c r="AE100" i="10" a="1"/>
  <c r="AE100" i="10" s="1"/>
  <c r="AE34" i="10" a="1"/>
  <c r="AE34" i="10" s="1"/>
  <c r="AE70" i="10" a="1"/>
  <c r="AE70" i="10" s="1"/>
  <c r="AE63" i="10" a="1"/>
  <c r="AE63" i="10" s="1"/>
  <c r="AE89" i="10" a="1"/>
  <c r="AE89" i="10" s="1"/>
  <c r="AE13" i="10" a="1"/>
  <c r="AE13" i="10" s="1"/>
  <c r="AE62" i="10" a="1"/>
  <c r="AE62" i="10" s="1"/>
  <c r="AE85" i="10" a="1"/>
  <c r="AE85" i="10" s="1"/>
  <c r="AE121" i="10" a="1"/>
  <c r="AE121" i="10" s="1"/>
  <c r="AE88" i="10" a="1"/>
  <c r="AE88" i="10" s="1"/>
  <c r="AE64" i="10" a="1"/>
  <c r="AE64" i="10" s="1"/>
  <c r="AE47" i="10" a="1"/>
  <c r="AE47" i="10" s="1"/>
  <c r="AE103" i="10" a="1"/>
  <c r="AE103" i="10" s="1"/>
  <c r="AE80" i="10" a="1"/>
  <c r="AE80" i="10" s="1"/>
  <c r="AE28" i="10" a="1"/>
  <c r="AE28" i="10" s="1"/>
  <c r="AE67" i="10" a="1"/>
  <c r="AE67" i="10" s="1"/>
  <c r="AE45" i="10" a="1"/>
  <c r="AE45" i="10" s="1"/>
  <c r="AE17" i="10" a="1"/>
  <c r="AE17" i="10" s="1"/>
  <c r="AE78" i="10" a="1"/>
  <c r="AE78" i="10" s="1"/>
  <c r="AE42" i="10" a="1"/>
  <c r="AE42" i="10" s="1"/>
  <c r="AE58" i="10" a="1"/>
  <c r="AE58" i="10" s="1"/>
  <c r="AE24" i="10" a="1"/>
  <c r="AE24" i="10" s="1"/>
  <c r="AE60" i="10" a="1"/>
  <c r="AE60" i="10" s="1"/>
  <c r="AE135" i="10" a="1"/>
  <c r="AE135" i="10" s="1"/>
  <c r="AE95" i="10" a="1"/>
  <c r="AE95" i="10" s="1"/>
  <c r="AE87" i="10" a="1"/>
  <c r="AE87" i="10" s="1"/>
  <c r="AE52" i="10" a="1"/>
  <c r="AE52" i="10" s="1"/>
  <c r="AE110" i="10" a="1"/>
  <c r="AE110" i="10" s="1"/>
  <c r="AE119" i="10" a="1"/>
  <c r="AE119" i="10" s="1"/>
  <c r="AE112" i="10" a="1"/>
  <c r="AE112" i="10" s="1"/>
  <c r="AE61" i="10" a="1"/>
  <c r="AE61" i="10" s="1"/>
  <c r="AE133" i="10" a="1"/>
  <c r="AE133" i="10" s="1"/>
  <c r="G8" i="10"/>
  <c r="AN8" i="10" s="1"/>
  <c r="O792" i="9"/>
  <c r="O6" i="9"/>
  <c r="E805" i="9" s="1"/>
  <c r="Y289" i="9"/>
  <c r="Y262" i="9" s="1"/>
  <c r="Y255" i="9" s="1"/>
  <c r="Y236" i="9" s="1"/>
  <c r="Y210" i="9" s="1"/>
  <c r="Y183" i="9" s="1"/>
  <c r="Y165" i="9" s="1"/>
  <c r="Y161" i="9" s="1"/>
  <c r="Y97" i="9" s="1"/>
  <c r="Y76" i="9" s="1"/>
  <c r="Y65" i="9" s="1"/>
  <c r="Y7" i="9" s="1"/>
  <c r="F21" i="25"/>
  <c r="D21" i="25" s="1"/>
  <c r="E262" i="9"/>
  <c r="J7" i="10"/>
  <c r="P161" i="9"/>
  <c r="G22" i="25"/>
  <c r="D22" i="25" s="1"/>
  <c r="Q137" i="10" a="1"/>
  <c r="Q137" i="10" s="1"/>
  <c r="Q120" i="10" a="1"/>
  <c r="Q120" i="10" s="1"/>
  <c r="Q101" i="10" a="1"/>
  <c r="Q101" i="10" s="1"/>
  <c r="Q85" i="10" a="1"/>
  <c r="Q85" i="10" s="1"/>
  <c r="Q71" i="10" a="1"/>
  <c r="Q71" i="10" s="1"/>
  <c r="Q59" i="10" a="1"/>
  <c r="Q59" i="10" s="1"/>
  <c r="Q45" i="10" a="1"/>
  <c r="Q45" i="10" s="1"/>
  <c r="Q33" i="10" a="1"/>
  <c r="Q33" i="10" s="1"/>
  <c r="Q20" i="10" a="1"/>
  <c r="Q20" i="10" s="1"/>
  <c r="Q136" i="10" a="1"/>
  <c r="Q136" i="10" s="1"/>
  <c r="Q119" i="10" a="1"/>
  <c r="Q119" i="10" s="1"/>
  <c r="Q100" i="10" a="1"/>
  <c r="Q100" i="10" s="1"/>
  <c r="Q84" i="10" a="1"/>
  <c r="Q84" i="10" s="1"/>
  <c r="Q70" i="10" a="1"/>
  <c r="Q70" i="10" s="1"/>
  <c r="Q58" i="10" a="1"/>
  <c r="Q58" i="10" s="1"/>
  <c r="Q44" i="10" a="1"/>
  <c r="Q44" i="10" s="1"/>
  <c r="Q32" i="10" a="1"/>
  <c r="Q32" i="10" s="1"/>
  <c r="Q19" i="10" a="1"/>
  <c r="Q19" i="10" s="1"/>
  <c r="Q135" i="10" a="1"/>
  <c r="Q135" i="10" s="1"/>
  <c r="Q118" i="10" a="1"/>
  <c r="Q118" i="10" s="1"/>
  <c r="Q99" i="10" a="1"/>
  <c r="Q99" i="10" s="1"/>
  <c r="Q83" i="10" a="1"/>
  <c r="Q83" i="10" s="1"/>
  <c r="Q69" i="10" a="1"/>
  <c r="Q69" i="10" s="1"/>
  <c r="Q57" i="10" a="1"/>
  <c r="Q57" i="10" s="1"/>
  <c r="Q43" i="10" a="1"/>
  <c r="Q43" i="10" s="1"/>
  <c r="Q31" i="10" a="1"/>
  <c r="Q31" i="10" s="1"/>
  <c r="Q18" i="10" a="1"/>
  <c r="Q18" i="10" s="1"/>
  <c r="Q134" i="10" a="1"/>
  <c r="Q134" i="10" s="1"/>
  <c r="Q117" i="10" a="1"/>
  <c r="Q117" i="10" s="1"/>
  <c r="Q97" i="10" a="1"/>
  <c r="Q97" i="10" s="1"/>
  <c r="Q81" i="10" a="1"/>
  <c r="Q81" i="10" s="1"/>
  <c r="Q68" i="10" a="1"/>
  <c r="Q68" i="10" s="1"/>
  <c r="Q56" i="10" a="1"/>
  <c r="Q56" i="10" s="1"/>
  <c r="Q42" i="10" a="1"/>
  <c r="Q42" i="10" s="1"/>
  <c r="Q30" i="10" a="1"/>
  <c r="Q30" i="10" s="1"/>
  <c r="Q17" i="10" a="1"/>
  <c r="Q17" i="10" s="1"/>
  <c r="Q133" i="10" a="1"/>
  <c r="Q133" i="10" s="1"/>
  <c r="Q115" i="10" a="1"/>
  <c r="Q115" i="10" s="1"/>
  <c r="Q96" i="10" a="1"/>
  <c r="Q96" i="10" s="1"/>
  <c r="Q80" i="10" a="1"/>
  <c r="Q80" i="10" s="1"/>
  <c r="Q67" i="10" a="1"/>
  <c r="Q67" i="10" s="1"/>
  <c r="Q55" i="10" a="1"/>
  <c r="Q55" i="10" s="1"/>
  <c r="Q41" i="10" a="1"/>
  <c r="Q41" i="10" s="1"/>
  <c r="Q29" i="10" a="1"/>
  <c r="Q29" i="10" s="1"/>
  <c r="Q16" i="10" a="1"/>
  <c r="Q16" i="10" s="1"/>
  <c r="Q132" i="10" a="1"/>
  <c r="Q132" i="10" s="1"/>
  <c r="Q114" i="10" a="1"/>
  <c r="Q114" i="10" s="1"/>
  <c r="Q95" i="10" a="1"/>
  <c r="Q95" i="10" s="1"/>
  <c r="Q79" i="10" a="1"/>
  <c r="Q79" i="10" s="1"/>
  <c r="Q66" i="10" a="1"/>
  <c r="Q66" i="10" s="1"/>
  <c r="Q53" i="10" a="1"/>
  <c r="Q53" i="10" s="1"/>
  <c r="Q40" i="10" a="1"/>
  <c r="Q40" i="10" s="1"/>
  <c r="Q28" i="10" a="1"/>
  <c r="Q28" i="10" s="1"/>
  <c r="Q15" i="10" a="1"/>
  <c r="Q15" i="10" s="1"/>
  <c r="Q131" i="10" a="1"/>
  <c r="Q131" i="10" s="1"/>
  <c r="Q113" i="10" a="1"/>
  <c r="Q113" i="10" s="1"/>
  <c r="Q94" i="10" a="1"/>
  <c r="Q94" i="10" s="1"/>
  <c r="Q78" i="10" a="1"/>
  <c r="Q78" i="10" s="1"/>
  <c r="Q65" i="10" a="1"/>
  <c r="Q65" i="10" s="1"/>
  <c r="Q52" i="10" a="1"/>
  <c r="Q52" i="10" s="1"/>
  <c r="Q39" i="10" a="1"/>
  <c r="Q39" i="10" s="1"/>
  <c r="Q27" i="10" a="1"/>
  <c r="Q27" i="10" s="1"/>
  <c r="Q14" i="10" a="1"/>
  <c r="Q14" i="10" s="1"/>
  <c r="Q130" i="10" a="1"/>
  <c r="Q130" i="10" s="1"/>
  <c r="Q112" i="10" a="1"/>
  <c r="Q112" i="10" s="1"/>
  <c r="Q92" i="10" a="1"/>
  <c r="Q92" i="10" s="1"/>
  <c r="Q77" i="10" a="1"/>
  <c r="Q77" i="10" s="1"/>
  <c r="Q64" i="10" a="1"/>
  <c r="Q64" i="10" s="1"/>
  <c r="Q50" i="10" a="1"/>
  <c r="Q50" i="10" s="1"/>
  <c r="Q38" i="10" a="1"/>
  <c r="Q38" i="10" s="1"/>
  <c r="Q26" i="10" a="1"/>
  <c r="Q26" i="10" s="1"/>
  <c r="Q13" i="10" a="1"/>
  <c r="Q13" i="10" s="1"/>
  <c r="Q124" i="10" a="1"/>
  <c r="Q124" i="10" s="1"/>
  <c r="Q111" i="10" a="1"/>
  <c r="Q111" i="10" s="1"/>
  <c r="Q89" i="10" a="1"/>
  <c r="Q89" i="10" s="1"/>
  <c r="Q76" i="10" a="1"/>
  <c r="Q76" i="10" s="1"/>
  <c r="Q63" i="10" a="1"/>
  <c r="Q63" i="10" s="1"/>
  <c r="Q49" i="10" a="1"/>
  <c r="Q49" i="10" s="1"/>
  <c r="Q37" i="10" a="1"/>
  <c r="Q37" i="10" s="1"/>
  <c r="Q25" i="10" a="1"/>
  <c r="Q25" i="10" s="1"/>
  <c r="Q123" i="10" a="1"/>
  <c r="Q123" i="10" s="1"/>
  <c r="Q110" i="10" a="1"/>
  <c r="Q110" i="10" s="1"/>
  <c r="Q88" i="10" a="1"/>
  <c r="Q88" i="10" s="1"/>
  <c r="Q75" i="10" a="1"/>
  <c r="Q75" i="10" s="1"/>
  <c r="Q62" i="10" a="1"/>
  <c r="Q62" i="10" s="1"/>
  <c r="Q48" i="10" a="1"/>
  <c r="Q48" i="10" s="1"/>
  <c r="Q36" i="10" a="1"/>
  <c r="Q36" i="10" s="1"/>
  <c r="Q24" i="10" a="1"/>
  <c r="Q24" i="10" s="1"/>
  <c r="Q122" i="10" a="1"/>
  <c r="Q122" i="10" s="1"/>
  <c r="Q103" i="10" a="1"/>
  <c r="Q103" i="10" s="1"/>
  <c r="Q87" i="10" a="1"/>
  <c r="Q87" i="10" s="1"/>
  <c r="Q73" i="10" a="1"/>
  <c r="Q73" i="10" s="1"/>
  <c r="Q61" i="10" a="1"/>
  <c r="Q61" i="10" s="1"/>
  <c r="Q47" i="10" a="1"/>
  <c r="Q47" i="10" s="1"/>
  <c r="Q35" i="10" a="1"/>
  <c r="Q35" i="10" s="1"/>
  <c r="Q23" i="10" a="1"/>
  <c r="Q23" i="10" s="1"/>
  <c r="Q121" i="10" a="1"/>
  <c r="Q121" i="10" s="1"/>
  <c r="Q102" i="10" a="1"/>
  <c r="Q102" i="10" s="1"/>
  <c r="Q86" i="10" a="1"/>
  <c r="Q86" i="10" s="1"/>
  <c r="Q72" i="10" a="1"/>
  <c r="Q72" i="10" s="1"/>
  <c r="Q60" i="10" a="1"/>
  <c r="Q60" i="10" s="1"/>
  <c r="Q46" i="10" a="1"/>
  <c r="Q46" i="10" s="1"/>
  <c r="Q34" i="10" a="1"/>
  <c r="Q34" i="10" s="1"/>
  <c r="Q22" i="10" a="1"/>
  <c r="Q22" i="10" s="1"/>
  <c r="O54" i="10" l="1" a="1"/>
  <c r="O54" i="10" s="1"/>
  <c r="P54" i="10" a="1"/>
  <c r="P54" i="10" s="1"/>
  <c r="Q90" i="10"/>
  <c r="Q91" i="10"/>
  <c r="AE90" i="10"/>
  <c r="AE91" i="10"/>
  <c r="U90" i="10"/>
  <c r="U91" i="10"/>
  <c r="P81" i="10" a="1"/>
  <c r="P81" i="10" s="1"/>
  <c r="P88" i="10" a="1"/>
  <c r="P88" i="10" s="1"/>
  <c r="P79" i="10" a="1"/>
  <c r="P79" i="10" s="1"/>
  <c r="P112" i="10" a="1"/>
  <c r="P112" i="10" s="1"/>
  <c r="P70" i="10" a="1"/>
  <c r="P70" i="10" s="1"/>
  <c r="P121" i="10" a="1"/>
  <c r="P121" i="10" s="1"/>
  <c r="P115" i="10" a="1"/>
  <c r="P115" i="10" s="1"/>
  <c r="P123" i="10" a="1"/>
  <c r="P123" i="10" s="1"/>
  <c r="P94" i="10" a="1"/>
  <c r="P94" i="10" s="1"/>
  <c r="P20" i="10" a="1"/>
  <c r="P20" i="10" s="1"/>
  <c r="P53" i="10" a="1"/>
  <c r="P53" i="10" s="1"/>
  <c r="P120" i="10" a="1"/>
  <c r="P120" i="10" s="1"/>
  <c r="P29" i="10" a="1"/>
  <c r="P29" i="10" s="1"/>
  <c r="P102" i="10" a="1"/>
  <c r="P102" i="10" s="1"/>
  <c r="P80" i="10" a="1"/>
  <c r="P80" i="10" s="1"/>
  <c r="P56" i="10" a="1"/>
  <c r="P56" i="10" s="1"/>
  <c r="P119" i="10" a="1"/>
  <c r="P119" i="10" s="1"/>
  <c r="P50" i="10" a="1"/>
  <c r="P50" i="10" s="1"/>
  <c r="P28" i="10" a="1"/>
  <c r="P28" i="10" s="1"/>
  <c r="P19" i="10" a="1"/>
  <c r="P19" i="10" s="1"/>
  <c r="P36" i="10" a="1"/>
  <c r="P36" i="10" s="1"/>
  <c r="P62" i="10" a="1"/>
  <c r="P62" i="10" s="1"/>
  <c r="P15" i="10" a="1"/>
  <c r="P15" i="10" s="1"/>
  <c r="P42" i="10" a="1"/>
  <c r="P42" i="10" s="1"/>
  <c r="Y376" i="9"/>
  <c r="S54" i="10" s="1" a="1"/>
  <c r="S54" i="10" s="1"/>
  <c r="T38" i="10" a="1"/>
  <c r="T38" i="10" s="1"/>
  <c r="T39" i="10" a="1"/>
  <c r="T39" i="10" s="1"/>
  <c r="T103" i="10" a="1"/>
  <c r="T103" i="10" s="1"/>
  <c r="T43" i="10" a="1"/>
  <c r="T43" i="10" s="1"/>
  <c r="T88" i="10" a="1"/>
  <c r="T88" i="10" s="1"/>
  <c r="T114" i="10" a="1"/>
  <c r="T114" i="10" s="1"/>
  <c r="T33" i="10" a="1"/>
  <c r="T33" i="10" s="1"/>
  <c r="T112" i="10" a="1"/>
  <c r="T112" i="10" s="1"/>
  <c r="T15" i="10" a="1"/>
  <c r="T15" i="10" s="1"/>
  <c r="T134" i="10" a="1"/>
  <c r="T134" i="10" s="1"/>
  <c r="T76" i="10" a="1"/>
  <c r="T76" i="10" s="1"/>
  <c r="T64" i="10" a="1"/>
  <c r="T64" i="10" s="1"/>
  <c r="T97" i="10" a="1"/>
  <c r="T97" i="10" s="1"/>
  <c r="T42" i="10" a="1"/>
  <c r="T42" i="10" s="1"/>
  <c r="T78" i="10" a="1"/>
  <c r="T78" i="10" s="1"/>
  <c r="T49" i="10" a="1"/>
  <c r="T49" i="10" s="1"/>
  <c r="T121" i="10" a="1"/>
  <c r="T121" i="10" s="1"/>
  <c r="T89" i="10" a="1"/>
  <c r="T89" i="10" s="1"/>
  <c r="T37" i="10" a="1"/>
  <c r="T37" i="10" s="1"/>
  <c r="T61" i="10" a="1"/>
  <c r="T61" i="10" s="1"/>
  <c r="T85" i="10" a="1"/>
  <c r="T85" i="10" s="1"/>
  <c r="T27" i="10" a="1"/>
  <c r="T27" i="10" s="1"/>
  <c r="T79" i="10" a="1"/>
  <c r="T79" i="10" s="1"/>
  <c r="T137" i="10" a="1"/>
  <c r="T137" i="10" s="1"/>
  <c r="T120" i="10" a="1"/>
  <c r="T120" i="10" s="1"/>
  <c r="T96" i="10" a="1"/>
  <c r="T96" i="10" s="1"/>
  <c r="T87" i="10" a="1"/>
  <c r="T87" i="10" s="1"/>
  <c r="T57" i="10" a="1"/>
  <c r="T57" i="10" s="1"/>
  <c r="T59" i="10" a="1"/>
  <c r="T59" i="10" s="1"/>
  <c r="T18" i="10" a="1"/>
  <c r="T18" i="10" s="1"/>
  <c r="T73" i="10" a="1"/>
  <c r="T73" i="10" s="1"/>
  <c r="T119" i="10" a="1"/>
  <c r="T119" i="10" s="1"/>
  <c r="T35" i="10" a="1"/>
  <c r="T35" i="10" s="1"/>
  <c r="T113" i="10" a="1"/>
  <c r="T113" i="10" s="1"/>
  <c r="T26" i="10" a="1"/>
  <c r="T26" i="10" s="1"/>
  <c r="T102" i="10" a="1"/>
  <c r="T102" i="10" s="1"/>
  <c r="T58" i="10" a="1"/>
  <c r="T58" i="10" s="1"/>
  <c r="T20" i="10" a="1"/>
  <c r="T20" i="10" s="1"/>
  <c r="T47" i="10" a="1"/>
  <c r="T47" i="10" s="1"/>
  <c r="T101" i="10" a="1"/>
  <c r="T101" i="10" s="1"/>
  <c r="T36" i="10" a="1"/>
  <c r="T36" i="10" s="1"/>
  <c r="T135" i="10" a="1"/>
  <c r="T135" i="10" s="1"/>
  <c r="T115" i="10" a="1"/>
  <c r="T115" i="10" s="1"/>
  <c r="T44" i="10" a="1"/>
  <c r="T44" i="10" s="1"/>
  <c r="T95" i="10" a="1"/>
  <c r="T95" i="10" s="1"/>
  <c r="T40" i="10" a="1"/>
  <c r="T40" i="10" s="1"/>
  <c r="T13" i="10" a="1"/>
  <c r="T13" i="10" s="1"/>
  <c r="T111" i="10" a="1"/>
  <c r="T111" i="10" s="1"/>
  <c r="T31" i="10" a="1"/>
  <c r="T31" i="10" s="1"/>
  <c r="T133" i="10" a="1"/>
  <c r="T133" i="10" s="1"/>
  <c r="T63" i="10" a="1"/>
  <c r="T63" i="10" s="1"/>
  <c r="T94" i="10" a="1"/>
  <c r="T94" i="10" s="1"/>
  <c r="T34" i="10" a="1"/>
  <c r="T34" i="10" s="1"/>
  <c r="T32" i="10" a="1"/>
  <c r="T32" i="10" s="1"/>
  <c r="T99" i="10" a="1"/>
  <c r="T99" i="10" s="1"/>
  <c r="T110" i="10" a="1"/>
  <c r="T110" i="10" s="1"/>
  <c r="T80" i="10" a="1"/>
  <c r="T80" i="10" s="1"/>
  <c r="T67" i="10" a="1"/>
  <c r="T67" i="10" s="1"/>
  <c r="T66" i="10" a="1"/>
  <c r="T66" i="10" s="1"/>
  <c r="T70" i="10" a="1"/>
  <c r="T70" i="10" s="1"/>
  <c r="T65" i="10" a="1"/>
  <c r="T65" i="10" s="1"/>
  <c r="T60" i="10" a="1"/>
  <c r="T60" i="10" s="1"/>
  <c r="T28" i="10" a="1"/>
  <c r="T28" i="10" s="1"/>
  <c r="T131" i="10" a="1"/>
  <c r="T131" i="10" s="1"/>
  <c r="T24" i="10" a="1"/>
  <c r="T24" i="10" s="1"/>
  <c r="T17" i="10" a="1"/>
  <c r="T17" i="10" s="1"/>
  <c r="T118" i="10" a="1"/>
  <c r="T118" i="10" s="1"/>
  <c r="T62" i="10" a="1"/>
  <c r="T62" i="10" s="1"/>
  <c r="T50" i="10" a="1"/>
  <c r="T50" i="10" s="1"/>
  <c r="T71" i="10" a="1"/>
  <c r="T71" i="10" s="1"/>
  <c r="T19" i="10" a="1"/>
  <c r="T19" i="10" s="1"/>
  <c r="T136" i="10" a="1"/>
  <c r="T136" i="10" s="1"/>
  <c r="T124" i="10" a="1"/>
  <c r="T124" i="10" s="1"/>
  <c r="T83" i="10" a="1"/>
  <c r="T83" i="10" s="1"/>
  <c r="T132" i="10" a="1"/>
  <c r="T132" i="10" s="1"/>
  <c r="T77" i="10" a="1"/>
  <c r="T77" i="10" s="1"/>
  <c r="T123" i="10" a="1"/>
  <c r="T123" i="10" s="1"/>
  <c r="T46" i="10" a="1"/>
  <c r="T46" i="10" s="1"/>
  <c r="T92" i="10" a="1"/>
  <c r="T92" i="10" s="1"/>
  <c r="T72" i="10" a="1"/>
  <c r="T72" i="10" s="1"/>
  <c r="T69" i="10" a="1"/>
  <c r="T69" i="10" s="1"/>
  <c r="T130" i="10" a="1"/>
  <c r="T130" i="10" s="1"/>
  <c r="T22" i="10" a="1"/>
  <c r="T22" i="10" s="1"/>
  <c r="T122" i="10" a="1"/>
  <c r="T122" i="10" s="1"/>
  <c r="T23" i="10" a="1"/>
  <c r="T23" i="10" s="1"/>
  <c r="T86" i="10" a="1"/>
  <c r="T86" i="10" s="1"/>
  <c r="T84" i="10" a="1"/>
  <c r="T84" i="10" s="1"/>
  <c r="T14" i="10" a="1"/>
  <c r="T14" i="10" s="1"/>
  <c r="T30" i="10" a="1"/>
  <c r="T30" i="10" s="1"/>
  <c r="T25" i="10" a="1"/>
  <c r="T25" i="10" s="1"/>
  <c r="T117" i="10" a="1"/>
  <c r="T117" i="10" s="1"/>
  <c r="T56" i="10" a="1"/>
  <c r="T56" i="10" s="1"/>
  <c r="T100" i="10" a="1"/>
  <c r="T100" i="10" s="1"/>
  <c r="T68" i="10" a="1"/>
  <c r="T68" i="10" s="1"/>
  <c r="T29" i="10" a="1"/>
  <c r="T29" i="10" s="1"/>
  <c r="T53" i="10" a="1"/>
  <c r="T53" i="10" s="1"/>
  <c r="T81" i="10" a="1"/>
  <c r="T81" i="10" s="1"/>
  <c r="T41" i="10" a="1"/>
  <c r="T41" i="10" s="1"/>
  <c r="T45" i="10" a="1"/>
  <c r="T45" i="10" s="1"/>
  <c r="T75" i="10" a="1"/>
  <c r="T75" i="10" s="1"/>
  <c r="T48" i="10" a="1"/>
  <c r="T48" i="10" s="1"/>
  <c r="T52" i="10" a="1"/>
  <c r="T52" i="10" s="1"/>
  <c r="T16" i="10" a="1"/>
  <c r="T16" i="10" s="1"/>
  <c r="T55" i="10" a="1"/>
  <c r="T55" i="10" s="1"/>
  <c r="P86" i="10" a="1"/>
  <c r="P86" i="10" s="1"/>
  <c r="P75" i="10" a="1"/>
  <c r="P75" i="10" s="1"/>
  <c r="P47" i="10" a="1"/>
  <c r="P47" i="10" s="1"/>
  <c r="P68" i="10" a="1"/>
  <c r="P68" i="10" s="1"/>
  <c r="P26" i="10" a="1"/>
  <c r="P26" i="10" s="1"/>
  <c r="P57" i="10" a="1"/>
  <c r="P57" i="10" s="1"/>
  <c r="P35" i="10" a="1"/>
  <c r="P35" i="10" s="1"/>
  <c r="P52" i="10" a="1"/>
  <c r="P52" i="10" s="1"/>
  <c r="E255" i="9"/>
  <c r="N54" i="10" s="1" a="1"/>
  <c r="N54" i="10" s="1"/>
  <c r="O34" i="10" a="1"/>
  <c r="O34" i="10" s="1"/>
  <c r="O131" i="10" a="1"/>
  <c r="O131" i="10" s="1"/>
  <c r="O53" i="10" a="1"/>
  <c r="O53" i="10" s="1"/>
  <c r="O38" i="10" a="1"/>
  <c r="O38" i="10" s="1"/>
  <c r="O95" i="10" a="1"/>
  <c r="O95" i="10" s="1"/>
  <c r="O33" i="10" a="1"/>
  <c r="O33" i="10" s="1"/>
  <c r="O133" i="10" a="1"/>
  <c r="O133" i="10" s="1"/>
  <c r="O25" i="10" a="1"/>
  <c r="O25" i="10" s="1"/>
  <c r="O86" i="10" a="1"/>
  <c r="O86" i="10" s="1"/>
  <c r="O39" i="10" a="1"/>
  <c r="O39" i="10" s="1"/>
  <c r="O46" i="10" a="1"/>
  <c r="O46" i="10" s="1"/>
  <c r="O121" i="10" a="1"/>
  <c r="O121" i="10" s="1"/>
  <c r="O43" i="10" a="1"/>
  <c r="O43" i="10" s="1"/>
  <c r="O14" i="10" a="1"/>
  <c r="O14" i="10" s="1"/>
  <c r="O70" i="10" a="1"/>
  <c r="O70" i="10" s="1"/>
  <c r="O40" i="10" a="1"/>
  <c r="O40" i="10" s="1"/>
  <c r="O47" i="10" a="1"/>
  <c r="O47" i="10" s="1"/>
  <c r="O110" i="10" a="1"/>
  <c r="O110" i="10" s="1"/>
  <c r="O83" i="10" a="1"/>
  <c r="O83" i="10" s="1"/>
  <c r="O58" i="10" a="1"/>
  <c r="O58" i="10" s="1"/>
  <c r="O69" i="10" a="1"/>
  <c r="O69" i="10" s="1"/>
  <c r="O44" i="10" a="1"/>
  <c r="O44" i="10" s="1"/>
  <c r="O76" i="10" a="1"/>
  <c r="O76" i="10" s="1"/>
  <c r="O63" i="10" a="1"/>
  <c r="O63" i="10" s="1"/>
  <c r="O42" i="10" a="1"/>
  <c r="O42" i="10" s="1"/>
  <c r="O27" i="10" a="1"/>
  <c r="O27" i="10" s="1"/>
  <c r="O80" i="10" a="1"/>
  <c r="O80" i="10" s="1"/>
  <c r="O30" i="10" a="1"/>
  <c r="O30" i="10" s="1"/>
  <c r="O78" i="10" a="1"/>
  <c r="O78" i="10" s="1"/>
  <c r="O64" i="10" a="1"/>
  <c r="O64" i="10" s="1"/>
  <c r="O59" i="10" a="1"/>
  <c r="O59" i="10" s="1"/>
  <c r="O102" i="10" a="1"/>
  <c r="O102" i="10" s="1"/>
  <c r="O87" i="10" a="1"/>
  <c r="O87" i="10" s="1"/>
  <c r="O49" i="10" a="1"/>
  <c r="O49" i="10" s="1"/>
  <c r="O22" i="10" a="1"/>
  <c r="O22" i="10" s="1"/>
  <c r="O77" i="10" a="1"/>
  <c r="O77" i="10" s="1"/>
  <c r="O62" i="10" a="1"/>
  <c r="O62" i="10" s="1"/>
  <c r="O72" i="10" a="1"/>
  <c r="O72" i="10" s="1"/>
  <c r="O61" i="10" a="1"/>
  <c r="O61" i="10" s="1"/>
  <c r="O50" i="10" a="1"/>
  <c r="O50" i="10" s="1"/>
  <c r="O45" i="10" a="1"/>
  <c r="O45" i="10" s="1"/>
  <c r="O13" i="10" a="1"/>
  <c r="O13" i="10" s="1"/>
  <c r="O85" i="10" a="1"/>
  <c r="O85" i="10" s="1"/>
  <c r="O119" i="10" a="1"/>
  <c r="O119" i="10" s="1"/>
  <c r="O35" i="10" a="1"/>
  <c r="O35" i="10" s="1"/>
  <c r="O28" i="10" a="1"/>
  <c r="O28" i="10" s="1"/>
  <c r="O115" i="10" a="1"/>
  <c r="O115" i="10" s="1"/>
  <c r="O60" i="10" a="1"/>
  <c r="O60" i="10" s="1"/>
  <c r="O36" i="10" a="1"/>
  <c r="O36" i="10" s="1"/>
  <c r="O57" i="10" a="1"/>
  <c r="O57" i="10" s="1"/>
  <c r="O135" i="10" a="1"/>
  <c r="O135" i="10" s="1"/>
  <c r="O15" i="10" a="1"/>
  <c r="O15" i="10" s="1"/>
  <c r="O124" i="10" a="1"/>
  <c r="O124" i="10" s="1"/>
  <c r="O56" i="10" a="1"/>
  <c r="O56" i="10" s="1"/>
  <c r="O112" i="10" a="1"/>
  <c r="O112" i="10" s="1"/>
  <c r="O66" i="10" a="1"/>
  <c r="O66" i="10" s="1"/>
  <c r="O89" i="10" a="1"/>
  <c r="O89" i="10" s="1"/>
  <c r="O71" i="10" a="1"/>
  <c r="O71" i="10" s="1"/>
  <c r="O19" i="10" a="1"/>
  <c r="O19" i="10" s="1"/>
  <c r="O18" i="10" a="1"/>
  <c r="O18" i="10" s="1"/>
  <c r="O55" i="10" a="1"/>
  <c r="O55" i="10" s="1"/>
  <c r="O111" i="10" a="1"/>
  <c r="O111" i="10" s="1"/>
  <c r="O65" i="10" a="1"/>
  <c r="O65" i="10" s="1"/>
  <c r="O29" i="10" a="1"/>
  <c r="O29" i="10" s="1"/>
  <c r="O101" i="10" a="1"/>
  <c r="O101" i="10" s="1"/>
  <c r="O97" i="10" a="1"/>
  <c r="O97" i="10" s="1"/>
  <c r="O17" i="10" a="1"/>
  <c r="O17" i="10" s="1"/>
  <c r="O123" i="10" a="1"/>
  <c r="O123" i="10" s="1"/>
  <c r="O137" i="10" a="1"/>
  <c r="O137" i="10" s="1"/>
  <c r="O120" i="10" a="1"/>
  <c r="O120" i="10" s="1"/>
  <c r="O41" i="10" a="1"/>
  <c r="O41" i="10" s="1"/>
  <c r="O26" i="10" a="1"/>
  <c r="O26" i="10" s="1"/>
  <c r="O88" i="10" a="1"/>
  <c r="O88" i="10" s="1"/>
  <c r="O94" i="10" a="1"/>
  <c r="O94" i="10" s="1"/>
  <c r="O67" i="10" a="1"/>
  <c r="O67" i="10" s="1"/>
  <c r="O32" i="10" a="1"/>
  <c r="O32" i="10" s="1"/>
  <c r="O48" i="10" a="1"/>
  <c r="O48" i="10" s="1"/>
  <c r="O73" i="10" a="1"/>
  <c r="O73" i="10" s="1"/>
  <c r="O96" i="10" a="1"/>
  <c r="O96" i="10" s="1"/>
  <c r="O20" i="10" a="1"/>
  <c r="O20" i="10" s="1"/>
  <c r="O132" i="10" a="1"/>
  <c r="O132" i="10" s="1"/>
  <c r="O23" i="10" a="1"/>
  <c r="O23" i="10" s="1"/>
  <c r="O100" i="10" a="1"/>
  <c r="O100" i="10" s="1"/>
  <c r="O68" i="10" a="1"/>
  <c r="O68" i="10" s="1"/>
  <c r="O16" i="10" a="1"/>
  <c r="O16" i="10" s="1"/>
  <c r="O24" i="10" a="1"/>
  <c r="O24" i="10" s="1"/>
  <c r="O52" i="10" a="1"/>
  <c r="O52" i="10" s="1"/>
  <c r="O130" i="10" a="1"/>
  <c r="O130" i="10" s="1"/>
  <c r="O122" i="10" a="1"/>
  <c r="O122" i="10" s="1"/>
  <c r="O114" i="10" a="1"/>
  <c r="O114" i="10" s="1"/>
  <c r="O113" i="10" a="1"/>
  <c r="O113" i="10" s="1"/>
  <c r="O84" i="10" a="1"/>
  <c r="O84" i="10" s="1"/>
  <c r="O37" i="10" a="1"/>
  <c r="O37" i="10" s="1"/>
  <c r="O136" i="10" a="1"/>
  <c r="O136" i="10" s="1"/>
  <c r="O118" i="10" a="1"/>
  <c r="O118" i="10" s="1"/>
  <c r="O79" i="10" a="1"/>
  <c r="O79" i="10" s="1"/>
  <c r="O99" i="10" a="1"/>
  <c r="O99" i="10" s="1"/>
  <c r="O31" i="10" a="1"/>
  <c r="O31" i="10" s="1"/>
  <c r="O103" i="10" a="1"/>
  <c r="O103" i="10" s="1"/>
  <c r="O75" i="10" a="1"/>
  <c r="O75" i="10" s="1"/>
  <c r="O134" i="10" a="1"/>
  <c r="O134" i="10" s="1"/>
  <c r="O117" i="10" a="1"/>
  <c r="O117" i="10" s="1"/>
  <c r="O92" i="10" a="1"/>
  <c r="O92" i="10" s="1"/>
  <c r="O81" i="10" a="1"/>
  <c r="O81" i="10" s="1"/>
  <c r="P132" i="10" a="1"/>
  <c r="P132" i="10" s="1"/>
  <c r="P84" i="10" a="1"/>
  <c r="P84" i="10" s="1"/>
  <c r="P69" i="10" a="1"/>
  <c r="P69" i="10" s="1"/>
  <c r="P37" i="10" a="1"/>
  <c r="P37" i="10" s="1"/>
  <c r="P58" i="10" a="1"/>
  <c r="P58" i="10" s="1"/>
  <c r="P33" i="10" a="1"/>
  <c r="P33" i="10" s="1"/>
  <c r="P31" i="10" a="1"/>
  <c r="P31" i="10" s="1"/>
  <c r="P25" i="10" a="1"/>
  <c r="P25" i="10" s="1"/>
  <c r="P122" i="10" a="1"/>
  <c r="P122" i="10" s="1"/>
  <c r="P13" i="10" a="1"/>
  <c r="P13" i="10" s="1"/>
  <c r="P38" i="10" a="1"/>
  <c r="P38" i="10" s="1"/>
  <c r="P133" i="10" a="1"/>
  <c r="P133" i="10" s="1"/>
  <c r="P118" i="10" a="1"/>
  <c r="P118" i="10" s="1"/>
  <c r="P65" i="10" a="1"/>
  <c r="P65" i="10" s="1"/>
  <c r="P110" i="10" a="1"/>
  <c r="P110" i="10" s="1"/>
  <c r="P134" i="10" a="1"/>
  <c r="P134" i="10" s="1"/>
  <c r="P99" i="10" a="1"/>
  <c r="P99" i="10" s="1"/>
  <c r="P27" i="10" a="1"/>
  <c r="P27" i="10" s="1"/>
  <c r="P647" i="9"/>
  <c r="AC54" i="10" s="1" a="1"/>
  <c r="AC54" i="10" s="1"/>
  <c r="AD66" i="10" a="1"/>
  <c r="AD66" i="10" s="1"/>
  <c r="AD89" i="10" a="1"/>
  <c r="AD89" i="10" s="1"/>
  <c r="AD73" i="10" a="1"/>
  <c r="AD73" i="10" s="1"/>
  <c r="AD67" i="10" a="1"/>
  <c r="AD67" i="10" s="1"/>
  <c r="AD137" i="10" a="1"/>
  <c r="AD137" i="10" s="1"/>
  <c r="AD61" i="10" a="1"/>
  <c r="AD61" i="10" s="1"/>
  <c r="AD112" i="10" a="1"/>
  <c r="AD112" i="10" s="1"/>
  <c r="AD130" i="10" a="1"/>
  <c r="AD130" i="10" s="1"/>
  <c r="AD122" i="10" a="1"/>
  <c r="AD122" i="10" s="1"/>
  <c r="AD68" i="10" a="1"/>
  <c r="AD68" i="10" s="1"/>
  <c r="AD52" i="10" a="1"/>
  <c r="AD52" i="10" s="1"/>
  <c r="AD64" i="10" a="1"/>
  <c r="AD64" i="10" s="1"/>
  <c r="AD29" i="10" a="1"/>
  <c r="AD29" i="10" s="1"/>
  <c r="AD84" i="10" a="1"/>
  <c r="AD84" i="10" s="1"/>
  <c r="AD123" i="10" a="1"/>
  <c r="AD123" i="10" s="1"/>
  <c r="AD79" i="10" a="1"/>
  <c r="AD79" i="10" s="1"/>
  <c r="AD57" i="10" a="1"/>
  <c r="AD57" i="10" s="1"/>
  <c r="AD76" i="10" a="1"/>
  <c r="AD76" i="10" s="1"/>
  <c r="AD77" i="10" a="1"/>
  <c r="AD77" i="10" s="1"/>
  <c r="AD50" i="10" a="1"/>
  <c r="AD50" i="10" s="1"/>
  <c r="AD22" i="10" a="1"/>
  <c r="AD22" i="10" s="1"/>
  <c r="AD36" i="10" a="1"/>
  <c r="AD36" i="10" s="1"/>
  <c r="AD33" i="10" a="1"/>
  <c r="AD33" i="10" s="1"/>
  <c r="AD118" i="10" a="1"/>
  <c r="AD118" i="10" s="1"/>
  <c r="AD23" i="10" a="1"/>
  <c r="AD23" i="10" s="1"/>
  <c r="AD43" i="10" a="1"/>
  <c r="AD43" i="10" s="1"/>
  <c r="AD117" i="10" a="1"/>
  <c r="AD117" i="10" s="1"/>
  <c r="AD114" i="10" a="1"/>
  <c r="AD114" i="10" s="1"/>
  <c r="AD46" i="10" a="1"/>
  <c r="AD46" i="10" s="1"/>
  <c r="AD60" i="10" a="1"/>
  <c r="AD60" i="10" s="1"/>
  <c r="AD53" i="10" a="1"/>
  <c r="AD53" i="10" s="1"/>
  <c r="AD20" i="10" a="1"/>
  <c r="AD20" i="10" s="1"/>
  <c r="AD97" i="10" a="1"/>
  <c r="AD97" i="10" s="1"/>
  <c r="AD111" i="10" a="1"/>
  <c r="AD111" i="10" s="1"/>
  <c r="AD95" i="10" a="1"/>
  <c r="AD95" i="10" s="1"/>
  <c r="AD49" i="10" a="1"/>
  <c r="AD49" i="10" s="1"/>
  <c r="AD47" i="10" a="1"/>
  <c r="AD47" i="10" s="1"/>
  <c r="AD134" i="10" a="1"/>
  <c r="AD134" i="10" s="1"/>
  <c r="AD70" i="10" a="1"/>
  <c r="AD70" i="10" s="1"/>
  <c r="AD69" i="10" a="1"/>
  <c r="AD69" i="10" s="1"/>
  <c r="AD80" i="10" a="1"/>
  <c r="AD80" i="10" s="1"/>
  <c r="AD62" i="10" a="1"/>
  <c r="AD62" i="10" s="1"/>
  <c r="AD13" i="10" a="1"/>
  <c r="AD13" i="10" s="1"/>
  <c r="AD25" i="10" a="1"/>
  <c r="AD25" i="10" s="1"/>
  <c r="AD32" i="10" a="1"/>
  <c r="AD32" i="10" s="1"/>
  <c r="AD85" i="10" a="1"/>
  <c r="AD85" i="10" s="1"/>
  <c r="AD14" i="10" a="1"/>
  <c r="AD14" i="10" s="1"/>
  <c r="AD37" i="10" a="1"/>
  <c r="AD37" i="10" s="1"/>
  <c r="AD42" i="10" a="1"/>
  <c r="AD42" i="10" s="1"/>
  <c r="AD100" i="10" a="1"/>
  <c r="AD100" i="10" s="1"/>
  <c r="AD92" i="10" a="1"/>
  <c r="AD92" i="10" s="1"/>
  <c r="AD48" i="10" a="1"/>
  <c r="AD48" i="10" s="1"/>
  <c r="AD132" i="10" a="1"/>
  <c r="AD132" i="10" s="1"/>
  <c r="AD124" i="10" a="1"/>
  <c r="AD124" i="10" s="1"/>
  <c r="AD71" i="10" a="1"/>
  <c r="AD71" i="10" s="1"/>
  <c r="AD59" i="10" a="1"/>
  <c r="AD59" i="10" s="1"/>
  <c r="AD58" i="10" a="1"/>
  <c r="AD58" i="10" s="1"/>
  <c r="AD27" i="10" a="1"/>
  <c r="AD27" i="10" s="1"/>
  <c r="AD30" i="10" a="1"/>
  <c r="AD30" i="10" s="1"/>
  <c r="AD103" i="10" a="1"/>
  <c r="AD103" i="10" s="1"/>
  <c r="AD78" i="10" a="1"/>
  <c r="AD78" i="10" s="1"/>
  <c r="AD19" i="10" a="1"/>
  <c r="AD19" i="10" s="1"/>
  <c r="AD135" i="10" a="1"/>
  <c r="AD135" i="10" s="1"/>
  <c r="AD18" i="10" a="1"/>
  <c r="AD18" i="10" s="1"/>
  <c r="AD88" i="10" a="1"/>
  <c r="AD88" i="10" s="1"/>
  <c r="AD24" i="10" a="1"/>
  <c r="AD24" i="10" s="1"/>
  <c r="AD65" i="10" a="1"/>
  <c r="AD65" i="10" s="1"/>
  <c r="AD99" i="10" a="1"/>
  <c r="AD99" i="10" s="1"/>
  <c r="AD26" i="10" a="1"/>
  <c r="AD26" i="10" s="1"/>
  <c r="AD34" i="10" a="1"/>
  <c r="AD34" i="10" s="1"/>
  <c r="AD38" i="10" a="1"/>
  <c r="AD38" i="10" s="1"/>
  <c r="AD101" i="10" a="1"/>
  <c r="AD101" i="10" s="1"/>
  <c r="AD17" i="10" a="1"/>
  <c r="AD17" i="10" s="1"/>
  <c r="AD96" i="10" a="1"/>
  <c r="AD96" i="10" s="1"/>
  <c r="AD113" i="10" a="1"/>
  <c r="AD113" i="10" s="1"/>
  <c r="AD81" i="10" a="1"/>
  <c r="AD81" i="10" s="1"/>
  <c r="AD63" i="10" a="1"/>
  <c r="AD63" i="10" s="1"/>
  <c r="AD55" i="10" a="1"/>
  <c r="AD55" i="10" s="1"/>
  <c r="AD87" i="10" a="1"/>
  <c r="AD87" i="10" s="1"/>
  <c r="AD83" i="10" a="1"/>
  <c r="AD83" i="10" s="1"/>
  <c r="AD35" i="10" a="1"/>
  <c r="AD35" i="10" s="1"/>
  <c r="AD28" i="10" a="1"/>
  <c r="AD28" i="10" s="1"/>
  <c r="AD94" i="10" a="1"/>
  <c r="AD94" i="10" s="1"/>
  <c r="AD16" i="10" a="1"/>
  <c r="AD16" i="10" s="1"/>
  <c r="AD44" i="10" a="1"/>
  <c r="AD44" i="10" s="1"/>
  <c r="AD120" i="10" a="1"/>
  <c r="AD120" i="10" s="1"/>
  <c r="AD131" i="10" a="1"/>
  <c r="AD131" i="10" s="1"/>
  <c r="AD45" i="10" a="1"/>
  <c r="AD45" i="10" s="1"/>
  <c r="AD31" i="10" a="1"/>
  <c r="AD31" i="10" s="1"/>
  <c r="AD72" i="10" a="1"/>
  <c r="AD72" i="10" s="1"/>
  <c r="AD40" i="10" a="1"/>
  <c r="AD40" i="10" s="1"/>
  <c r="AD39" i="10" a="1"/>
  <c r="AD39" i="10" s="1"/>
  <c r="AD75" i="10" a="1"/>
  <c r="AD75" i="10" s="1"/>
  <c r="AD115" i="10" a="1"/>
  <c r="AD115" i="10" s="1"/>
  <c r="AD119" i="10" a="1"/>
  <c r="AD119" i="10" s="1"/>
  <c r="AD136" i="10" a="1"/>
  <c r="AD136" i="10" s="1"/>
  <c r="AD133" i="10" a="1"/>
  <c r="AD133" i="10" s="1"/>
  <c r="AD102" i="10" a="1"/>
  <c r="AD102" i="10" s="1"/>
  <c r="AD121" i="10" a="1"/>
  <c r="AD121" i="10" s="1"/>
  <c r="AD41" i="10" a="1"/>
  <c r="AD41" i="10" s="1"/>
  <c r="AD56" i="10" a="1"/>
  <c r="AD56" i="10" s="1"/>
  <c r="AD110" i="10" a="1"/>
  <c r="AD110" i="10" s="1"/>
  <c r="AD15" i="10" a="1"/>
  <c r="AD15" i="10" s="1"/>
  <c r="AD86" i="10" a="1"/>
  <c r="AD86" i="10" s="1"/>
  <c r="P60" i="10" a="1"/>
  <c r="P60" i="10" s="1"/>
  <c r="P45" i="10" a="1"/>
  <c r="P45" i="10" s="1"/>
  <c r="P96" i="10" a="1"/>
  <c r="P96" i="10" s="1"/>
  <c r="P48" i="10" a="1"/>
  <c r="P48" i="10" s="1"/>
  <c r="P72" i="10" a="1"/>
  <c r="P72" i="10" s="1"/>
  <c r="P136" i="10" a="1"/>
  <c r="P136" i="10" s="1"/>
  <c r="P55" i="10" a="1"/>
  <c r="P55" i="10" s="1"/>
  <c r="P83" i="10" a="1"/>
  <c r="P83" i="10" s="1"/>
  <c r="P87" i="10" a="1"/>
  <c r="P87" i="10" s="1"/>
  <c r="P111" i="10" a="1"/>
  <c r="P111" i="10" s="1"/>
  <c r="P43" i="10" a="1"/>
  <c r="P43" i="10" s="1"/>
  <c r="P67" i="10" a="1"/>
  <c r="P67" i="10" s="1"/>
  <c r="P114" i="10" a="1"/>
  <c r="P114" i="10" s="1"/>
  <c r="P124" i="10" a="1"/>
  <c r="P124" i="10" s="1"/>
  <c r="P44" i="10" a="1"/>
  <c r="P44" i="10" s="1"/>
  <c r="P64" i="10" a="1"/>
  <c r="P64" i="10" s="1"/>
  <c r="P95" i="10" a="1"/>
  <c r="P95" i="10" s="1"/>
  <c r="P130" i="10" a="1"/>
  <c r="P130" i="10" s="1"/>
  <c r="P34" i="10" a="1"/>
  <c r="P34" i="10" s="1"/>
  <c r="P18" i="10" a="1"/>
  <c r="P18" i="10" s="1"/>
  <c r="P77" i="10" a="1"/>
  <c r="P77" i="10" s="1"/>
  <c r="P39" i="10" a="1"/>
  <c r="P39" i="10" s="1"/>
  <c r="P46" i="10" a="1"/>
  <c r="P46" i="10" s="1"/>
  <c r="P100" i="10" a="1"/>
  <c r="P100" i="10" s="1"/>
  <c r="P71" i="10" a="1"/>
  <c r="P71" i="10" s="1"/>
  <c r="P66" i="10" a="1"/>
  <c r="P66" i="10" s="1"/>
  <c r="P61" i="10" a="1"/>
  <c r="P61" i="10" s="1"/>
  <c r="P76" i="10" a="1"/>
  <c r="P76" i="10" s="1"/>
  <c r="P117" i="10" a="1"/>
  <c r="P117" i="10" s="1"/>
  <c r="P85" i="10" a="1"/>
  <c r="P85" i="10" s="1"/>
  <c r="P103" i="10" a="1"/>
  <c r="P103" i="10" s="1"/>
  <c r="P89" i="10" a="1"/>
  <c r="P89" i="10" s="1"/>
  <c r="P32" i="10" a="1"/>
  <c r="P32" i="10" s="1"/>
  <c r="P78" i="10" a="1"/>
  <c r="P78" i="10" s="1"/>
  <c r="P40" i="10" a="1"/>
  <c r="P40" i="10" s="1"/>
  <c r="P49" i="10" a="1"/>
  <c r="P49" i="10" s="1"/>
  <c r="P137" i="10" a="1"/>
  <c r="P137" i="10" s="1"/>
  <c r="P131" i="10" a="1"/>
  <c r="P131" i="10" s="1"/>
  <c r="P41" i="10" a="1"/>
  <c r="P41" i="10" s="1"/>
  <c r="P14" i="10" a="1"/>
  <c r="P14" i="10" s="1"/>
  <c r="P22" i="10" a="1"/>
  <c r="P22" i="10" s="1"/>
  <c r="P97" i="10" a="1"/>
  <c r="P97" i="10" s="1"/>
  <c r="P59" i="10" a="1"/>
  <c r="P59" i="10" s="1"/>
  <c r="P92" i="10" a="1"/>
  <c r="P92" i="10" s="1"/>
  <c r="P135" i="10" a="1"/>
  <c r="P135" i="10" s="1"/>
  <c r="P24" i="10" a="1"/>
  <c r="P24" i="10" s="1"/>
  <c r="P23" i="10" a="1"/>
  <c r="P23" i="10" s="1"/>
  <c r="P30" i="10" a="1"/>
  <c r="P30" i="10" s="1"/>
  <c r="P73" i="10" a="1"/>
  <c r="P73" i="10" s="1"/>
  <c r="P63" i="10" a="1"/>
  <c r="P63" i="10" s="1"/>
  <c r="P113" i="10" a="1"/>
  <c r="P113" i="10" s="1"/>
  <c r="P17" i="10" a="1"/>
  <c r="P17" i="10" s="1"/>
  <c r="P101" i="10" a="1"/>
  <c r="P101" i="10" s="1"/>
  <c r="P16" i="10" a="1"/>
  <c r="P16" i="10" s="1"/>
  <c r="I7" i="10"/>
  <c r="P97" i="9"/>
  <c r="F19" i="25"/>
  <c r="D19" i="25" s="1"/>
  <c r="E236" i="9"/>
  <c r="M54" i="10" s="1" a="1"/>
  <c r="M54" i="10" s="1"/>
  <c r="O90" i="10" l="1"/>
  <c r="O91" i="10"/>
  <c r="P90" i="10"/>
  <c r="P91" i="10"/>
  <c r="T90" i="10"/>
  <c r="T91" i="10"/>
  <c r="AD90" i="10"/>
  <c r="AD91" i="10"/>
  <c r="P634" i="9"/>
  <c r="AB54" i="10" s="1" a="1"/>
  <c r="AB54" i="10" s="1"/>
  <c r="AC62" i="10" a="1"/>
  <c r="AC62" i="10" s="1"/>
  <c r="AC37" i="10" a="1"/>
  <c r="AC37" i="10" s="1"/>
  <c r="AC58" i="10" a="1"/>
  <c r="AC58" i="10" s="1"/>
  <c r="AC26" i="10" a="1"/>
  <c r="AC26" i="10" s="1"/>
  <c r="AC69" i="10" a="1"/>
  <c r="AC69" i="10" s="1"/>
  <c r="AC80" i="10" a="1"/>
  <c r="AC80" i="10" s="1"/>
  <c r="AC99" i="10" a="1"/>
  <c r="AC99" i="10" s="1"/>
  <c r="AC115" i="10" a="1"/>
  <c r="AC115" i="10" s="1"/>
  <c r="AC52" i="10" a="1"/>
  <c r="AC52" i="10" s="1"/>
  <c r="AC102" i="10" a="1"/>
  <c r="AC102" i="10" s="1"/>
  <c r="AC27" i="10" a="1"/>
  <c r="AC27" i="10" s="1"/>
  <c r="AC59" i="10" a="1"/>
  <c r="AC59" i="10" s="1"/>
  <c r="AC46" i="10" a="1"/>
  <c r="AC46" i="10" s="1"/>
  <c r="AC20" i="10" a="1"/>
  <c r="AC20" i="10" s="1"/>
  <c r="AC94" i="10" a="1"/>
  <c r="AC94" i="10" s="1"/>
  <c r="AC134" i="10" a="1"/>
  <c r="AC134" i="10" s="1"/>
  <c r="AC113" i="10" a="1"/>
  <c r="AC113" i="10" s="1"/>
  <c r="AC39" i="10" a="1"/>
  <c r="AC39" i="10" s="1"/>
  <c r="AC29" i="10" a="1"/>
  <c r="AC29" i="10" s="1"/>
  <c r="AC19" i="10" a="1"/>
  <c r="AC19" i="10" s="1"/>
  <c r="AC38" i="10" a="1"/>
  <c r="AC38" i="10" s="1"/>
  <c r="AC130" i="10" a="1"/>
  <c r="AC130" i="10" s="1"/>
  <c r="AC131" i="10" a="1"/>
  <c r="AC131" i="10" s="1"/>
  <c r="AC81" i="10" a="1"/>
  <c r="AC81" i="10" s="1"/>
  <c r="AC14" i="10" a="1"/>
  <c r="AC14" i="10" s="1"/>
  <c r="AC137" i="10" a="1"/>
  <c r="AC137" i="10" s="1"/>
  <c r="AC47" i="10" a="1"/>
  <c r="AC47" i="10" s="1"/>
  <c r="AC124" i="10" a="1"/>
  <c r="AC124" i="10" s="1"/>
  <c r="AC136" i="10" a="1"/>
  <c r="AC136" i="10" s="1"/>
  <c r="AC18" i="10" a="1"/>
  <c r="AC18" i="10" s="1"/>
  <c r="AC79" i="10" a="1"/>
  <c r="AC79" i="10" s="1"/>
  <c r="AC123" i="10" a="1"/>
  <c r="AC123" i="10" s="1"/>
  <c r="AC73" i="10" a="1"/>
  <c r="AC73" i="10" s="1"/>
  <c r="AC17" i="10" a="1"/>
  <c r="AC17" i="10" s="1"/>
  <c r="AC36" i="10" a="1"/>
  <c r="AC36" i="10" s="1"/>
  <c r="AC132" i="10" a="1"/>
  <c r="AC132" i="10" s="1"/>
  <c r="AC83" i="10" a="1"/>
  <c r="AC83" i="10" s="1"/>
  <c r="AC15" i="10" a="1"/>
  <c r="AC15" i="10" s="1"/>
  <c r="AC63" i="10" a="1"/>
  <c r="AC63" i="10" s="1"/>
  <c r="AC53" i="10" a="1"/>
  <c r="AC53" i="10" s="1"/>
  <c r="AC50" i="10" a="1"/>
  <c r="AC50" i="10" s="1"/>
  <c r="AC101" i="10" a="1"/>
  <c r="AC101" i="10" s="1"/>
  <c r="AC64" i="10" a="1"/>
  <c r="AC64" i="10" s="1"/>
  <c r="AC89" i="10" a="1"/>
  <c r="AC89" i="10" s="1"/>
  <c r="AC121" i="10" a="1"/>
  <c r="AC121" i="10" s="1"/>
  <c r="AC56" i="10" a="1"/>
  <c r="AC56" i="10" s="1"/>
  <c r="AC97" i="10" a="1"/>
  <c r="AC97" i="10" s="1"/>
  <c r="AC95" i="10" a="1"/>
  <c r="AC95" i="10" s="1"/>
  <c r="AC87" i="10" a="1"/>
  <c r="AC87" i="10" s="1"/>
  <c r="AC118" i="10" a="1"/>
  <c r="AC118" i="10" s="1"/>
  <c r="AC84" i="10" a="1"/>
  <c r="AC84" i="10" s="1"/>
  <c r="AC13" i="10" a="1"/>
  <c r="AC13" i="10" s="1"/>
  <c r="AC28" i="10" a="1"/>
  <c r="AC28" i="10" s="1"/>
  <c r="AC32" i="10" a="1"/>
  <c r="AC32" i="10" s="1"/>
  <c r="AC55" i="10" a="1"/>
  <c r="AC55" i="10" s="1"/>
  <c r="AC70" i="10" a="1"/>
  <c r="AC70" i="10" s="1"/>
  <c r="AC57" i="10" a="1"/>
  <c r="AC57" i="10" s="1"/>
  <c r="AC41" i="10" a="1"/>
  <c r="AC41" i="10" s="1"/>
  <c r="AC33" i="10" a="1"/>
  <c r="AC33" i="10" s="1"/>
  <c r="AC114" i="10" a="1"/>
  <c r="AC114" i="10" s="1"/>
  <c r="AC92" i="10" a="1"/>
  <c r="AC92" i="10" s="1"/>
  <c r="AC85" i="10" a="1"/>
  <c r="AC85" i="10" s="1"/>
  <c r="AC72" i="10" a="1"/>
  <c r="AC72" i="10" s="1"/>
  <c r="AC43" i="10" a="1"/>
  <c r="AC43" i="10" s="1"/>
  <c r="AC31" i="10" a="1"/>
  <c r="AC31" i="10" s="1"/>
  <c r="AC35" i="10" a="1"/>
  <c r="AC35" i="10" s="1"/>
  <c r="AC122" i="10" a="1"/>
  <c r="AC122" i="10" s="1"/>
  <c r="AC49" i="10" a="1"/>
  <c r="AC49" i="10" s="1"/>
  <c r="AC25" i="10" a="1"/>
  <c r="AC25" i="10" s="1"/>
  <c r="AC66" i="10" a="1"/>
  <c r="AC66" i="10" s="1"/>
  <c r="AC48" i="10" a="1"/>
  <c r="AC48" i="10" s="1"/>
  <c r="AC96" i="10" a="1"/>
  <c r="AC96" i="10" s="1"/>
  <c r="AC111" i="10" a="1"/>
  <c r="AC111" i="10" s="1"/>
  <c r="AC110" i="10" a="1"/>
  <c r="AC110" i="10" s="1"/>
  <c r="AC45" i="10" a="1"/>
  <c r="AC45" i="10" s="1"/>
  <c r="AC24" i="10" a="1"/>
  <c r="AC24" i="10" s="1"/>
  <c r="AC30" i="10" a="1"/>
  <c r="AC30" i="10" s="1"/>
  <c r="AC120" i="10" a="1"/>
  <c r="AC120" i="10" s="1"/>
  <c r="AC78" i="10" a="1"/>
  <c r="AC78" i="10" s="1"/>
  <c r="AC76" i="10" a="1"/>
  <c r="AC76" i="10" s="1"/>
  <c r="AC16" i="10" a="1"/>
  <c r="AC16" i="10" s="1"/>
  <c r="AC77" i="10" a="1"/>
  <c r="AC77" i="10" s="1"/>
  <c r="AC103" i="10" a="1"/>
  <c r="AC103" i="10" s="1"/>
  <c r="AC65" i="10" a="1"/>
  <c r="AC65" i="10" s="1"/>
  <c r="AC119" i="10" a="1"/>
  <c r="AC119" i="10" s="1"/>
  <c r="AC112" i="10" a="1"/>
  <c r="AC112" i="10" s="1"/>
  <c r="AC75" i="10" a="1"/>
  <c r="AC75" i="10" s="1"/>
  <c r="AC68" i="10" a="1"/>
  <c r="AC68" i="10" s="1"/>
  <c r="AC100" i="10" a="1"/>
  <c r="AC100" i="10" s="1"/>
  <c r="AC60" i="10" a="1"/>
  <c r="AC60" i="10" s="1"/>
  <c r="AC67" i="10" a="1"/>
  <c r="AC67" i="10" s="1"/>
  <c r="AC22" i="10" a="1"/>
  <c r="AC22" i="10" s="1"/>
  <c r="AC117" i="10" a="1"/>
  <c r="AC117" i="10" s="1"/>
  <c r="AC44" i="10" a="1"/>
  <c r="AC44" i="10" s="1"/>
  <c r="AC34" i="10" a="1"/>
  <c r="AC34" i="10" s="1"/>
  <c r="AC42" i="10" a="1"/>
  <c r="AC42" i="10" s="1"/>
  <c r="AC61" i="10" a="1"/>
  <c r="AC61" i="10" s="1"/>
  <c r="AC40" i="10" a="1"/>
  <c r="AC40" i="10" s="1"/>
  <c r="AC133" i="10" a="1"/>
  <c r="AC133" i="10" s="1"/>
  <c r="AC135" i="10" a="1"/>
  <c r="AC135" i="10" s="1"/>
  <c r="AC86" i="10" a="1"/>
  <c r="AC86" i="10" s="1"/>
  <c r="AC23" i="10" a="1"/>
  <c r="AC23" i="10" s="1"/>
  <c r="AC71" i="10" a="1"/>
  <c r="AC71" i="10" s="1"/>
  <c r="AC88" i="10" a="1"/>
  <c r="AC88" i="10" s="1"/>
  <c r="M56" i="10" a="1"/>
  <c r="M56" i="10" s="1"/>
  <c r="M69" i="10" a="1"/>
  <c r="M69" i="10" s="1"/>
  <c r="M28" i="10" a="1"/>
  <c r="M28" i="10" s="1"/>
  <c r="M117" i="10" a="1"/>
  <c r="M117" i="10" s="1"/>
  <c r="M88" i="10" a="1"/>
  <c r="M88" i="10" s="1"/>
  <c r="M63" i="10" a="1"/>
  <c r="M63" i="10" s="1"/>
  <c r="M110" i="10" a="1"/>
  <c r="M110" i="10" s="1"/>
  <c r="M120" i="10" a="1"/>
  <c r="M120" i="10" s="1"/>
  <c r="M76" i="10" a="1"/>
  <c r="M76" i="10" s="1"/>
  <c r="M50" i="10" a="1"/>
  <c r="M50" i="10" s="1"/>
  <c r="M39" i="10" a="1"/>
  <c r="M39" i="10" s="1"/>
  <c r="M36" i="10" a="1"/>
  <c r="M36" i="10" s="1"/>
  <c r="M37" i="10" a="1"/>
  <c r="M37" i="10" s="1"/>
  <c r="M80" i="10" a="1"/>
  <c r="M80" i="10" s="1"/>
  <c r="M133" i="10" a="1"/>
  <c r="M133" i="10" s="1"/>
  <c r="M97" i="10" a="1"/>
  <c r="M97" i="10" s="1"/>
  <c r="M78" i="10" a="1"/>
  <c r="M78" i="10" s="1"/>
  <c r="M122" i="10" a="1"/>
  <c r="M122" i="10" s="1"/>
  <c r="M35" i="10" a="1"/>
  <c r="M35" i="10" s="1"/>
  <c r="M81" i="10" a="1"/>
  <c r="M81" i="10" s="1"/>
  <c r="M132" i="10" a="1"/>
  <c r="M132" i="10" s="1"/>
  <c r="M48" i="10" a="1"/>
  <c r="M48" i="10" s="1"/>
  <c r="M20" i="10" a="1"/>
  <c r="M20" i="10" s="1"/>
  <c r="M135" i="10" a="1"/>
  <c r="M135" i="10" s="1"/>
  <c r="M24" i="10" a="1"/>
  <c r="M24" i="10" s="1"/>
  <c r="M102" i="10" a="1"/>
  <c r="M102" i="10" s="1"/>
  <c r="M66" i="10" a="1"/>
  <c r="M66" i="10" s="1"/>
  <c r="M67" i="10" a="1"/>
  <c r="M67" i="10" s="1"/>
  <c r="M16" i="10" a="1"/>
  <c r="M16" i="10" s="1"/>
  <c r="M52" i="10" a="1"/>
  <c r="M52" i="10" s="1"/>
  <c r="M99" i="10" a="1"/>
  <c r="M99" i="10" s="1"/>
  <c r="M96" i="10" a="1"/>
  <c r="M96" i="10" s="1"/>
  <c r="M44" i="10" a="1"/>
  <c r="M44" i="10" s="1"/>
  <c r="M137" i="10" a="1"/>
  <c r="M137" i="10" s="1"/>
  <c r="M119" i="10" a="1"/>
  <c r="M119" i="10" s="1"/>
  <c r="M75" i="10" a="1"/>
  <c r="M75" i="10" s="1"/>
  <c r="M92" i="10" a="1"/>
  <c r="M92" i="10" s="1"/>
  <c r="M64" i="10" a="1"/>
  <c r="M64" i="10" s="1"/>
  <c r="M47" i="10" a="1"/>
  <c r="M47" i="10" s="1"/>
  <c r="M49" i="10" a="1"/>
  <c r="M49" i="10" s="1"/>
  <c r="M23" i="10" a="1"/>
  <c r="M23" i="10" s="1"/>
  <c r="M115" i="10" a="1"/>
  <c r="M115" i="10" s="1"/>
  <c r="M33" i="10" a="1"/>
  <c r="M33" i="10" s="1"/>
  <c r="M46" i="10" a="1"/>
  <c r="M46" i="10" s="1"/>
  <c r="M40" i="10" a="1"/>
  <c r="M40" i="10" s="1"/>
  <c r="M18" i="10" a="1"/>
  <c r="M18" i="10" s="1"/>
  <c r="M103" i="10" a="1"/>
  <c r="M103" i="10" s="1"/>
  <c r="M124" i="10" a="1"/>
  <c r="M124" i="10" s="1"/>
  <c r="M31" i="10" a="1"/>
  <c r="M31" i="10" s="1"/>
  <c r="M112" i="10" a="1"/>
  <c r="M112" i="10" s="1"/>
  <c r="M43" i="10" a="1"/>
  <c r="M43" i="10" s="1"/>
  <c r="M94" i="10" a="1"/>
  <c r="M94" i="10" s="1"/>
  <c r="M118" i="10" a="1"/>
  <c r="M118" i="10" s="1"/>
  <c r="M58" i="10" a="1"/>
  <c r="M58" i="10" s="1"/>
  <c r="M15" i="10" a="1"/>
  <c r="M15" i="10" s="1"/>
  <c r="M136" i="10" a="1"/>
  <c r="M136" i="10" s="1"/>
  <c r="M68" i="10" a="1"/>
  <c r="M68" i="10" s="1"/>
  <c r="M79" i="10" a="1"/>
  <c r="M79" i="10" s="1"/>
  <c r="M114" i="10" a="1"/>
  <c r="M114" i="10" s="1"/>
  <c r="M30" i="10" a="1"/>
  <c r="M30" i="10" s="1"/>
  <c r="M14" i="10" a="1"/>
  <c r="M14" i="10" s="1"/>
  <c r="M130" i="10" a="1"/>
  <c r="M130" i="10" s="1"/>
  <c r="M73" i="10" a="1"/>
  <c r="M73" i="10" s="1"/>
  <c r="M111" i="10" a="1"/>
  <c r="M111" i="10" s="1"/>
  <c r="M59" i="10" a="1"/>
  <c r="M59" i="10" s="1"/>
  <c r="M95" i="10" a="1"/>
  <c r="M95" i="10" s="1"/>
  <c r="M89" i="10" a="1"/>
  <c r="M89" i="10" s="1"/>
  <c r="M32" i="10" a="1"/>
  <c r="M32" i="10" s="1"/>
  <c r="M113" i="10" a="1"/>
  <c r="M113" i="10" s="1"/>
  <c r="M85" i="10" a="1"/>
  <c r="M85" i="10" s="1"/>
  <c r="M42" i="10" a="1"/>
  <c r="M42" i="10" s="1"/>
  <c r="M57" i="10" a="1"/>
  <c r="M57" i="10" s="1"/>
  <c r="M17" i="10" a="1"/>
  <c r="M17" i="10" s="1"/>
  <c r="M134" i="10" a="1"/>
  <c r="M134" i="10" s="1"/>
  <c r="M19" i="10" a="1"/>
  <c r="M19" i="10" s="1"/>
  <c r="M87" i="10" a="1"/>
  <c r="M87" i="10" s="1"/>
  <c r="M70" i="10" a="1"/>
  <c r="M70" i="10" s="1"/>
  <c r="M77" i="10" a="1"/>
  <c r="M77" i="10" s="1"/>
  <c r="M84" i="10" a="1"/>
  <c r="M84" i="10" s="1"/>
  <c r="M22" i="10" a="1"/>
  <c r="M22" i="10" s="1"/>
  <c r="M38" i="10" a="1"/>
  <c r="M38" i="10" s="1"/>
  <c r="M27" i="10" a="1"/>
  <c r="M27" i="10" s="1"/>
  <c r="M86" i="10" a="1"/>
  <c r="M86" i="10" s="1"/>
  <c r="M60" i="10" a="1"/>
  <c r="M60" i="10" s="1"/>
  <c r="M101" i="10" a="1"/>
  <c r="M101" i="10" s="1"/>
  <c r="M72" i="10" a="1"/>
  <c r="M72" i="10" s="1"/>
  <c r="M13" i="10" a="1"/>
  <c r="M13" i="10" s="1"/>
  <c r="M71" i="10" a="1"/>
  <c r="M71" i="10" s="1"/>
  <c r="M83" i="10" a="1"/>
  <c r="M83" i="10" s="1"/>
  <c r="M34" i="10" a="1"/>
  <c r="M34" i="10" s="1"/>
  <c r="M100" i="10" a="1"/>
  <c r="M100" i="10" s="1"/>
  <c r="M53" i="10" a="1"/>
  <c r="M53" i="10" s="1"/>
  <c r="M55" i="10" a="1"/>
  <c r="M55" i="10" s="1"/>
  <c r="M65" i="10" a="1"/>
  <c r="M65" i="10" s="1"/>
  <c r="M121" i="10" a="1"/>
  <c r="M121" i="10" s="1"/>
  <c r="M123" i="10" a="1"/>
  <c r="M123" i="10" s="1"/>
  <c r="M45" i="10" a="1"/>
  <c r="M45" i="10" s="1"/>
  <c r="M25" i="10" a="1"/>
  <c r="M25" i="10" s="1"/>
  <c r="M131" i="10" a="1"/>
  <c r="M131" i="10" s="1"/>
  <c r="M29" i="10" a="1"/>
  <c r="M29" i="10" s="1"/>
  <c r="M26" i="10" a="1"/>
  <c r="M26" i="10" s="1"/>
  <c r="M41" i="10" a="1"/>
  <c r="M41" i="10" s="1"/>
  <c r="M62" i="10" a="1"/>
  <c r="M62" i="10" s="1"/>
  <c r="M61" i="10" a="1"/>
  <c r="M61" i="10" s="1"/>
  <c r="N121" i="10" a="1"/>
  <c r="N121" i="10" s="1"/>
  <c r="N100" i="10" a="1"/>
  <c r="N100" i="10" s="1"/>
  <c r="N26" i="10" a="1"/>
  <c r="N26" i="10" s="1"/>
  <c r="N16" i="10" a="1"/>
  <c r="N16" i="10" s="1"/>
  <c r="N41" i="10" a="1"/>
  <c r="N41" i="10" s="1"/>
  <c r="N67" i="10" a="1"/>
  <c r="N67" i="10" s="1"/>
  <c r="N18" i="10" a="1"/>
  <c r="N18" i="10" s="1"/>
  <c r="N48" i="10" a="1"/>
  <c r="N48" i="10" s="1"/>
  <c r="N62" i="10" a="1"/>
  <c r="N62" i="10" s="1"/>
  <c r="N65" i="10" a="1"/>
  <c r="N65" i="10" s="1"/>
  <c r="N56" i="10" a="1"/>
  <c r="N56" i="10" s="1"/>
  <c r="N22" i="10" a="1"/>
  <c r="N22" i="10" s="1"/>
  <c r="N81" i="10" a="1"/>
  <c r="N81" i="10" s="1"/>
  <c r="N46" i="10" a="1"/>
  <c r="N46" i="10" s="1"/>
  <c r="N117" i="10" a="1"/>
  <c r="N117" i="10" s="1"/>
  <c r="N72" i="10" a="1"/>
  <c r="N72" i="10" s="1"/>
  <c r="N58" i="10" a="1"/>
  <c r="N58" i="10" s="1"/>
  <c r="N111" i="10" a="1"/>
  <c r="N111" i="10" s="1"/>
  <c r="N124" i="10" a="1"/>
  <c r="N124" i="10" s="1"/>
  <c r="N114" i="10" a="1"/>
  <c r="N114" i="10" s="1"/>
  <c r="N99" i="10" a="1"/>
  <c r="N99" i="10" s="1"/>
  <c r="N73" i="10" a="1"/>
  <c r="N73" i="10" s="1"/>
  <c r="N135" i="10" a="1"/>
  <c r="N135" i="10" s="1"/>
  <c r="N103" i="10" a="1"/>
  <c r="N103" i="10" s="1"/>
  <c r="N32" i="10" a="1"/>
  <c r="N32" i="10" s="1"/>
  <c r="N24" i="10" a="1"/>
  <c r="N24" i="10" s="1"/>
  <c r="N101" i="10" a="1"/>
  <c r="N101" i="10" s="1"/>
  <c r="N27" i="10" a="1"/>
  <c r="N27" i="10" s="1"/>
  <c r="N39" i="10" a="1"/>
  <c r="N39" i="10" s="1"/>
  <c r="N30" i="10" a="1"/>
  <c r="N30" i="10" s="1"/>
  <c r="N47" i="10" a="1"/>
  <c r="N47" i="10" s="1"/>
  <c r="N20" i="10" a="1"/>
  <c r="N20" i="10" s="1"/>
  <c r="N25" i="10" a="1"/>
  <c r="N25" i="10" s="1"/>
  <c r="N45" i="10" a="1"/>
  <c r="N45" i="10" s="1"/>
  <c r="N49" i="10" a="1"/>
  <c r="N49" i="10" s="1"/>
  <c r="N71" i="10" a="1"/>
  <c r="N71" i="10" s="1"/>
  <c r="N76" i="10" a="1"/>
  <c r="N76" i="10" s="1"/>
  <c r="N66" i="10" a="1"/>
  <c r="N66" i="10" s="1"/>
  <c r="N77" i="10" a="1"/>
  <c r="N77" i="10" s="1"/>
  <c r="N79" i="10" a="1"/>
  <c r="N79" i="10" s="1"/>
  <c r="N69" i="10" a="1"/>
  <c r="N69" i="10" s="1"/>
  <c r="N110" i="10" a="1"/>
  <c r="N110" i="10" s="1"/>
  <c r="N64" i="10" a="1"/>
  <c r="N64" i="10" s="1"/>
  <c r="N92" i="10" a="1"/>
  <c r="N92" i="10" s="1"/>
  <c r="N130" i="10" a="1"/>
  <c r="N130" i="10" s="1"/>
  <c r="N115" i="10" a="1"/>
  <c r="N115" i="10" s="1"/>
  <c r="N53" i="10" a="1"/>
  <c r="N53" i="10" s="1"/>
  <c r="N133" i="10" a="1"/>
  <c r="N133" i="10" s="1"/>
  <c r="N23" i="10" a="1"/>
  <c r="N23" i="10" s="1"/>
  <c r="N119" i="10" a="1"/>
  <c r="N119" i="10" s="1"/>
  <c r="N38" i="10" a="1"/>
  <c r="N38" i="10" s="1"/>
  <c r="N113" i="10" a="1"/>
  <c r="N113" i="10" s="1"/>
  <c r="N15" i="10" a="1"/>
  <c r="N15" i="10" s="1"/>
  <c r="N40" i="10" a="1"/>
  <c r="N40" i="10" s="1"/>
  <c r="N31" i="10" a="1"/>
  <c r="N31" i="10" s="1"/>
  <c r="N136" i="10" a="1"/>
  <c r="N136" i="10" s="1"/>
  <c r="N43" i="10" a="1"/>
  <c r="N43" i="10" s="1"/>
  <c r="N75" i="10" a="1"/>
  <c r="N75" i="10" s="1"/>
  <c r="N78" i="10" a="1"/>
  <c r="N78" i="10" s="1"/>
  <c r="N29" i="10" a="1"/>
  <c r="N29" i="10" s="1"/>
  <c r="N55" i="10" a="1"/>
  <c r="N55" i="10" s="1"/>
  <c r="N80" i="10" a="1"/>
  <c r="N80" i="10" s="1"/>
  <c r="N86" i="10" a="1"/>
  <c r="N86" i="10" s="1"/>
  <c r="N70" i="10" a="1"/>
  <c r="N70" i="10" s="1"/>
  <c r="N84" i="10" a="1"/>
  <c r="N84" i="10" s="1"/>
  <c r="N13" i="10" a="1"/>
  <c r="N13" i="10" s="1"/>
  <c r="N132" i="10" a="1"/>
  <c r="N132" i="10" s="1"/>
  <c r="N68" i="10" a="1"/>
  <c r="N68" i="10" s="1"/>
  <c r="N34" i="10" a="1"/>
  <c r="N34" i="10" s="1"/>
  <c r="N97" i="10" a="1"/>
  <c r="N97" i="10" s="1"/>
  <c r="N60" i="10" a="1"/>
  <c r="N60" i="10" s="1"/>
  <c r="N134" i="10" a="1"/>
  <c r="N134" i="10" s="1"/>
  <c r="N36" i="10" a="1"/>
  <c r="N36" i="10" s="1"/>
  <c r="N120" i="10" a="1"/>
  <c r="N120" i="10" s="1"/>
  <c r="N112" i="10" a="1"/>
  <c r="N112" i="10" s="1"/>
  <c r="N137" i="10" a="1"/>
  <c r="N137" i="10" s="1"/>
  <c r="N52" i="10" a="1"/>
  <c r="N52" i="10" s="1"/>
  <c r="N42" i="10" a="1"/>
  <c r="N42" i="10" s="1"/>
  <c r="N61" i="10" a="1"/>
  <c r="N61" i="10" s="1"/>
  <c r="N118" i="10" a="1"/>
  <c r="N118" i="10" s="1"/>
  <c r="N87" i="10" a="1"/>
  <c r="N87" i="10" s="1"/>
  <c r="N19" i="10" a="1"/>
  <c r="N19" i="10" s="1"/>
  <c r="N122" i="10" a="1"/>
  <c r="N122" i="10" s="1"/>
  <c r="N44" i="10" a="1"/>
  <c r="N44" i="10" s="1"/>
  <c r="N89" i="10" a="1"/>
  <c r="N89" i="10" s="1"/>
  <c r="N50" i="10" a="1"/>
  <c r="N50" i="10" s="1"/>
  <c r="N95" i="10" a="1"/>
  <c r="N95" i="10" s="1"/>
  <c r="N83" i="10" a="1"/>
  <c r="N83" i="10" s="1"/>
  <c r="N123" i="10" a="1"/>
  <c r="N123" i="10" s="1"/>
  <c r="N33" i="10" a="1"/>
  <c r="N33" i="10" s="1"/>
  <c r="N37" i="10" a="1"/>
  <c r="N37" i="10" s="1"/>
  <c r="N59" i="10" a="1"/>
  <c r="N59" i="10" s="1"/>
  <c r="N63" i="10" a="1"/>
  <c r="N63" i="10" s="1"/>
  <c r="N85" i="10" a="1"/>
  <c r="N85" i="10" s="1"/>
  <c r="N14" i="10" a="1"/>
  <c r="N14" i="10" s="1"/>
  <c r="N17" i="10" a="1"/>
  <c r="N17" i="10" s="1"/>
  <c r="N35" i="10" a="1"/>
  <c r="N35" i="10" s="1"/>
  <c r="N57" i="10" a="1"/>
  <c r="N57" i="10" s="1"/>
  <c r="N88" i="10" a="1"/>
  <c r="N88" i="10" s="1"/>
  <c r="N94" i="10" a="1"/>
  <c r="N94" i="10" s="1"/>
  <c r="N131" i="10" a="1"/>
  <c r="N131" i="10" s="1"/>
  <c r="N28" i="10" a="1"/>
  <c r="N28" i="10" s="1"/>
  <c r="N96" i="10" a="1"/>
  <c r="N96" i="10" s="1"/>
  <c r="N102" i="10" a="1"/>
  <c r="N102" i="10" s="1"/>
  <c r="Y351" i="9"/>
  <c r="R54" i="10" s="1" a="1"/>
  <c r="R54" i="10" s="1"/>
  <c r="S137" i="10" a="1"/>
  <c r="S137" i="10" s="1"/>
  <c r="S55" i="10" a="1"/>
  <c r="S55" i="10" s="1"/>
  <c r="S39" i="10" a="1"/>
  <c r="S39" i="10" s="1"/>
  <c r="S15" i="10" a="1"/>
  <c r="S15" i="10" s="1"/>
  <c r="S88" i="10" a="1"/>
  <c r="S88" i="10" s="1"/>
  <c r="S53" i="10" a="1"/>
  <c r="S53" i="10" s="1"/>
  <c r="S58" i="10" a="1"/>
  <c r="S58" i="10" s="1"/>
  <c r="S79" i="10" a="1"/>
  <c r="S79" i="10" s="1"/>
  <c r="S46" i="10" a="1"/>
  <c r="S46" i="10" s="1"/>
  <c r="S103" i="10" a="1"/>
  <c r="S103" i="10" s="1"/>
  <c r="S134" i="10" a="1"/>
  <c r="S134" i="10" s="1"/>
  <c r="S49" i="10" a="1"/>
  <c r="S49" i="10" s="1"/>
  <c r="S120" i="10" a="1"/>
  <c r="S120" i="10" s="1"/>
  <c r="S17" i="10" a="1"/>
  <c r="S17" i="10" s="1"/>
  <c r="S80" i="10" a="1"/>
  <c r="S80" i="10" s="1"/>
  <c r="S135" i="10" a="1"/>
  <c r="S135" i="10" s="1"/>
  <c r="S64" i="10" a="1"/>
  <c r="S64" i="10" s="1"/>
  <c r="S110" i="10" a="1"/>
  <c r="S110" i="10" s="1"/>
  <c r="S33" i="10" a="1"/>
  <c r="S33" i="10" s="1"/>
  <c r="S81" i="10" a="1"/>
  <c r="S81" i="10" s="1"/>
  <c r="S112" i="10" a="1"/>
  <c r="S112" i="10" s="1"/>
  <c r="S56" i="10" a="1"/>
  <c r="S56" i="10" s="1"/>
  <c r="S22" i="10" a="1"/>
  <c r="S22" i="10" s="1"/>
  <c r="S31" i="10" a="1"/>
  <c r="S31" i="10" s="1"/>
  <c r="S121" i="10" a="1"/>
  <c r="S121" i="10" s="1"/>
  <c r="S119" i="10" a="1"/>
  <c r="S119" i="10" s="1"/>
  <c r="S19" i="10" a="1"/>
  <c r="S19" i="10" s="1"/>
  <c r="S24" i="10" a="1"/>
  <c r="S24" i="10" s="1"/>
  <c r="S48" i="10" a="1"/>
  <c r="S48" i="10" s="1"/>
  <c r="S84" i="10" a="1"/>
  <c r="S84" i="10" s="1"/>
  <c r="S92" i="10" a="1"/>
  <c r="S92" i="10" s="1"/>
  <c r="S14" i="10" a="1"/>
  <c r="S14" i="10" s="1"/>
  <c r="S122" i="10" a="1"/>
  <c r="S122" i="10" s="1"/>
  <c r="S59" i="10" a="1"/>
  <c r="S59" i="10" s="1"/>
  <c r="S95" i="10" a="1"/>
  <c r="S95" i="10" s="1"/>
  <c r="S76" i="10" a="1"/>
  <c r="S76" i="10" s="1"/>
  <c r="S133" i="10" a="1"/>
  <c r="S133" i="10" s="1"/>
  <c r="S61" i="10" a="1"/>
  <c r="S61" i="10" s="1"/>
  <c r="S43" i="10" a="1"/>
  <c r="S43" i="10" s="1"/>
  <c r="S89" i="10" a="1"/>
  <c r="S89" i="10" s="1"/>
  <c r="S23" i="10" a="1"/>
  <c r="S23" i="10" s="1"/>
  <c r="S60" i="10" a="1"/>
  <c r="S60" i="10" s="1"/>
  <c r="S99" i="10" a="1"/>
  <c r="S99" i="10" s="1"/>
  <c r="S45" i="10" a="1"/>
  <c r="S45" i="10" s="1"/>
  <c r="S28" i="10" a="1"/>
  <c r="S28" i="10" s="1"/>
  <c r="S73" i="10" a="1"/>
  <c r="S73" i="10" s="1"/>
  <c r="S102" i="10" a="1"/>
  <c r="S102" i="10" s="1"/>
  <c r="S131" i="10" a="1"/>
  <c r="S131" i="10" s="1"/>
  <c r="S41" i="10" a="1"/>
  <c r="S41" i="10" s="1"/>
  <c r="S20" i="10" a="1"/>
  <c r="S20" i="10" s="1"/>
  <c r="S42" i="10" a="1"/>
  <c r="S42" i="10" s="1"/>
  <c r="S66" i="10" a="1"/>
  <c r="S66" i="10" s="1"/>
  <c r="S29" i="10" a="1"/>
  <c r="S29" i="10" s="1"/>
  <c r="S75" i="10" a="1"/>
  <c r="S75" i="10" s="1"/>
  <c r="S32" i="10" a="1"/>
  <c r="S32" i="10" s="1"/>
  <c r="S27" i="10" a="1"/>
  <c r="S27" i="10" s="1"/>
  <c r="S94" i="10" a="1"/>
  <c r="S94" i="10" s="1"/>
  <c r="S118" i="10" a="1"/>
  <c r="S118" i="10" s="1"/>
  <c r="S63" i="10" a="1"/>
  <c r="S63" i="10" s="1"/>
  <c r="S115" i="10" a="1"/>
  <c r="S115" i="10" s="1"/>
  <c r="S114" i="10" a="1"/>
  <c r="S114" i="10" s="1"/>
  <c r="S85" i="10" a="1"/>
  <c r="S85" i="10" s="1"/>
  <c r="S123" i="10" a="1"/>
  <c r="S123" i="10" s="1"/>
  <c r="S62" i="10" a="1"/>
  <c r="S62" i="10" s="1"/>
  <c r="S65" i="10" a="1"/>
  <c r="S65" i="10" s="1"/>
  <c r="S68" i="10" a="1"/>
  <c r="S68" i="10" s="1"/>
  <c r="S72" i="10" a="1"/>
  <c r="S72" i="10" s="1"/>
  <c r="S38" i="10" a="1"/>
  <c r="S38" i="10" s="1"/>
  <c r="S132" i="10" a="1"/>
  <c r="S132" i="10" s="1"/>
  <c r="S34" i="10" a="1"/>
  <c r="S34" i="10" s="1"/>
  <c r="S50" i="10" a="1"/>
  <c r="S50" i="10" s="1"/>
  <c r="S124" i="10" a="1"/>
  <c r="S124" i="10" s="1"/>
  <c r="S70" i="10" a="1"/>
  <c r="S70" i="10" s="1"/>
  <c r="S71" i="10" a="1"/>
  <c r="S71" i="10" s="1"/>
  <c r="S37" i="10" a="1"/>
  <c r="S37" i="10" s="1"/>
  <c r="S57" i="10" a="1"/>
  <c r="S57" i="10" s="1"/>
  <c r="S36" i="10" a="1"/>
  <c r="S36" i="10" s="1"/>
  <c r="S18" i="10" a="1"/>
  <c r="S18" i="10" s="1"/>
  <c r="S16" i="10" a="1"/>
  <c r="S16" i="10" s="1"/>
  <c r="S78" i="10" a="1"/>
  <c r="S78" i="10" s="1"/>
  <c r="S40" i="10" a="1"/>
  <c r="S40" i="10" s="1"/>
  <c r="S136" i="10" a="1"/>
  <c r="S136" i="10" s="1"/>
  <c r="S52" i="10" a="1"/>
  <c r="S52" i="10" s="1"/>
  <c r="S101" i="10" a="1"/>
  <c r="S101" i="10" s="1"/>
  <c r="S77" i="10" a="1"/>
  <c r="S77" i="10" s="1"/>
  <c r="S67" i="10" a="1"/>
  <c r="S67" i="10" s="1"/>
  <c r="S86" i="10" a="1"/>
  <c r="S86" i="10" s="1"/>
  <c r="S25" i="10" a="1"/>
  <c r="S25" i="10" s="1"/>
  <c r="S13" i="10" a="1"/>
  <c r="S13" i="10" s="1"/>
  <c r="S44" i="10" a="1"/>
  <c r="S44" i="10" s="1"/>
  <c r="S47" i="10" a="1"/>
  <c r="S47" i="10" s="1"/>
  <c r="S130" i="10" a="1"/>
  <c r="S130" i="10" s="1"/>
  <c r="S83" i="10" a="1"/>
  <c r="S83" i="10" s="1"/>
  <c r="S30" i="10" a="1"/>
  <c r="S30" i="10" s="1"/>
  <c r="S87" i="10" a="1"/>
  <c r="S87" i="10" s="1"/>
  <c r="S96" i="10" a="1"/>
  <c r="S96" i="10" s="1"/>
  <c r="S69" i="10" a="1"/>
  <c r="S69" i="10" s="1"/>
  <c r="S26" i="10" a="1"/>
  <c r="S26" i="10" s="1"/>
  <c r="S100" i="10" a="1"/>
  <c r="S100" i="10" s="1"/>
  <c r="S97" i="10" a="1"/>
  <c r="S97" i="10" s="1"/>
  <c r="S35" i="10" a="1"/>
  <c r="S35" i="10" s="1"/>
  <c r="S113" i="10" a="1"/>
  <c r="S113" i="10" s="1"/>
  <c r="S117" i="10" a="1"/>
  <c r="S117" i="10" s="1"/>
  <c r="S111" i="10" a="1"/>
  <c r="S111" i="10" s="1"/>
  <c r="H7" i="10"/>
  <c r="P76" i="9"/>
  <c r="F18" i="25"/>
  <c r="D18" i="25" s="1"/>
  <c r="E210" i="9"/>
  <c r="L54" i="10" l="1" a="1"/>
  <c r="L54" i="10" s="1"/>
  <c r="H15" i="25"/>
  <c r="D15" i="25" s="1"/>
  <c r="S90" i="10"/>
  <c r="S91" i="10"/>
  <c r="N90" i="10"/>
  <c r="N91" i="10"/>
  <c r="AC90" i="10"/>
  <c r="AC91" i="10"/>
  <c r="M90" i="10"/>
  <c r="M91" i="10"/>
  <c r="R14" i="10" a="1"/>
  <c r="R14" i="10" s="1"/>
  <c r="R121" i="10" a="1"/>
  <c r="R121" i="10" s="1"/>
  <c r="R61" i="10" a="1"/>
  <c r="R61" i="10" s="1"/>
  <c r="R117" i="10" a="1"/>
  <c r="R117" i="10" s="1"/>
  <c r="R16" i="10" a="1"/>
  <c r="R16" i="10" s="1"/>
  <c r="R71" i="10" a="1"/>
  <c r="R71" i="10" s="1"/>
  <c r="R65" i="10" a="1"/>
  <c r="R65" i="10" s="1"/>
  <c r="R115" i="10" a="1"/>
  <c r="R115" i="10" s="1"/>
  <c r="R92" i="10" a="1"/>
  <c r="R92" i="10" s="1"/>
  <c r="R89" i="10" a="1"/>
  <c r="R89" i="10" s="1"/>
  <c r="R79" i="10" a="1"/>
  <c r="R79" i="10" s="1"/>
  <c r="R42" i="10" a="1"/>
  <c r="R42" i="10" s="1"/>
  <c r="R132" i="10" a="1"/>
  <c r="R132" i="10" s="1"/>
  <c r="R112" i="10" a="1"/>
  <c r="R112" i="10" s="1"/>
  <c r="R48" i="10" a="1"/>
  <c r="R48" i="10" s="1"/>
  <c r="R23" i="10" a="1"/>
  <c r="R23" i="10" s="1"/>
  <c r="R135" i="10" a="1"/>
  <c r="R135" i="10" s="1"/>
  <c r="R123" i="10" a="1"/>
  <c r="R123" i="10" s="1"/>
  <c r="R136" i="10" a="1"/>
  <c r="R136" i="10" s="1"/>
  <c r="R43" i="10" a="1"/>
  <c r="R43" i="10" s="1"/>
  <c r="R44" i="10" a="1"/>
  <c r="R44" i="10" s="1"/>
  <c r="R134" i="10" a="1"/>
  <c r="R134" i="10" s="1"/>
  <c r="R15" i="10" a="1"/>
  <c r="R15" i="10" s="1"/>
  <c r="R27" i="10" a="1"/>
  <c r="R27" i="10" s="1"/>
  <c r="R94" i="10" a="1"/>
  <c r="R94" i="10" s="1"/>
  <c r="R29" i="10" a="1"/>
  <c r="R29" i="10" s="1"/>
  <c r="R85" i="10" a="1"/>
  <c r="R85" i="10" s="1"/>
  <c r="R67" i="10" a="1"/>
  <c r="R67" i="10" s="1"/>
  <c r="R31" i="10" a="1"/>
  <c r="R31" i="10" s="1"/>
  <c r="R35" i="10" a="1"/>
  <c r="R35" i="10" s="1"/>
  <c r="R87" i="10" a="1"/>
  <c r="R87" i="10" s="1"/>
  <c r="R36" i="10" a="1"/>
  <c r="R36" i="10" s="1"/>
  <c r="R111" i="10" a="1"/>
  <c r="R111" i="10" s="1"/>
  <c r="R46" i="10" a="1"/>
  <c r="R46" i="10" s="1"/>
  <c r="R113" i="10" a="1"/>
  <c r="R113" i="10" s="1"/>
  <c r="R96" i="10" a="1"/>
  <c r="R96" i="10" s="1"/>
  <c r="R64" i="10" a="1"/>
  <c r="R64" i="10" s="1"/>
  <c r="R33" i="10" a="1"/>
  <c r="R33" i="10" s="1"/>
  <c r="R118" i="10" a="1"/>
  <c r="R118" i="10" s="1"/>
  <c r="R28" i="10" a="1"/>
  <c r="R28" i="10" s="1"/>
  <c r="R69" i="10" a="1"/>
  <c r="R69" i="10" s="1"/>
  <c r="R25" i="10" a="1"/>
  <c r="R25" i="10" s="1"/>
  <c r="R57" i="10" a="1"/>
  <c r="R57" i="10" s="1"/>
  <c r="R122" i="10" a="1"/>
  <c r="R122" i="10" s="1"/>
  <c r="R80" i="10" a="1"/>
  <c r="R80" i="10" s="1"/>
  <c r="R63" i="10" a="1"/>
  <c r="R63" i="10" s="1"/>
  <c r="R133" i="10" a="1"/>
  <c r="R133" i="10" s="1"/>
  <c r="R120" i="10" a="1"/>
  <c r="R120" i="10" s="1"/>
  <c r="R86" i="10" a="1"/>
  <c r="R86" i="10" s="1"/>
  <c r="R81" i="10" a="1"/>
  <c r="R81" i="10" s="1"/>
  <c r="R101" i="10" a="1"/>
  <c r="R101" i="10" s="1"/>
  <c r="R22" i="10" a="1"/>
  <c r="R22" i="10" s="1"/>
  <c r="R52" i="10" a="1"/>
  <c r="R52" i="10" s="1"/>
  <c r="R119" i="10" a="1"/>
  <c r="R119" i="10" s="1"/>
  <c r="R39" i="10" a="1"/>
  <c r="R39" i="10" s="1"/>
  <c r="R13" i="10" a="1"/>
  <c r="R13" i="10" s="1"/>
  <c r="R40" i="10" a="1"/>
  <c r="R40" i="10" s="1"/>
  <c r="R34" i="10" a="1"/>
  <c r="R34" i="10" s="1"/>
  <c r="R124" i="10" a="1"/>
  <c r="R124" i="10" s="1"/>
  <c r="R99" i="10" a="1"/>
  <c r="R99" i="10" s="1"/>
  <c r="R41" i="10" a="1"/>
  <c r="R41" i="10" s="1"/>
  <c r="R47" i="10" a="1"/>
  <c r="R47" i="10" s="1"/>
  <c r="R53" i="10" a="1"/>
  <c r="R53" i="10" s="1"/>
  <c r="R17" i="10" a="1"/>
  <c r="R17" i="10" s="1"/>
  <c r="R110" i="10" a="1"/>
  <c r="R110" i="10" s="1"/>
  <c r="R103" i="10" a="1"/>
  <c r="R103" i="10" s="1"/>
  <c r="R45" i="10" a="1"/>
  <c r="R45" i="10" s="1"/>
  <c r="R97" i="10" a="1"/>
  <c r="R97" i="10" s="1"/>
  <c r="R83" i="10" a="1"/>
  <c r="R83" i="10" s="1"/>
  <c r="R62" i="10" a="1"/>
  <c r="R62" i="10" s="1"/>
  <c r="R70" i="10" a="1"/>
  <c r="R70" i="10" s="1"/>
  <c r="R73" i="10" a="1"/>
  <c r="R73" i="10" s="1"/>
  <c r="R66" i="10" a="1"/>
  <c r="R66" i="10" s="1"/>
  <c r="R37" i="10" a="1"/>
  <c r="R37" i="10" s="1"/>
  <c r="R102" i="10" a="1"/>
  <c r="R102" i="10" s="1"/>
  <c r="R24" i="10" a="1"/>
  <c r="R24" i="10" s="1"/>
  <c r="R60" i="10" a="1"/>
  <c r="R60" i="10" s="1"/>
  <c r="R137" i="10" a="1"/>
  <c r="R137" i="10" s="1"/>
  <c r="R78" i="10" a="1"/>
  <c r="R78" i="10" s="1"/>
  <c r="R20" i="10" a="1"/>
  <c r="R20" i="10" s="1"/>
  <c r="R30" i="10" a="1"/>
  <c r="R30" i="10" s="1"/>
  <c r="R58" i="10" a="1"/>
  <c r="R58" i="10" s="1"/>
  <c r="R55" i="10" a="1"/>
  <c r="R55" i="10" s="1"/>
  <c r="R95" i="10" a="1"/>
  <c r="R95" i="10" s="1"/>
  <c r="R131" i="10" a="1"/>
  <c r="R131" i="10" s="1"/>
  <c r="R77" i="10" a="1"/>
  <c r="R77" i="10" s="1"/>
  <c r="R75" i="10" a="1"/>
  <c r="R75" i="10" s="1"/>
  <c r="R76" i="10" a="1"/>
  <c r="R76" i="10" s="1"/>
  <c r="R49" i="10" a="1"/>
  <c r="R49" i="10" s="1"/>
  <c r="R59" i="10" a="1"/>
  <c r="R59" i="10" s="1"/>
  <c r="R19" i="10" a="1"/>
  <c r="R19" i="10" s="1"/>
  <c r="R18" i="10" a="1"/>
  <c r="R18" i="10" s="1"/>
  <c r="R32" i="10" a="1"/>
  <c r="R32" i="10" s="1"/>
  <c r="R26" i="10" a="1"/>
  <c r="R26" i="10" s="1"/>
  <c r="R88" i="10" a="1"/>
  <c r="R88" i="10" s="1"/>
  <c r="R56" i="10" a="1"/>
  <c r="R56" i="10" s="1"/>
  <c r="R84" i="10" a="1"/>
  <c r="R84" i="10" s="1"/>
  <c r="R50" i="10" a="1"/>
  <c r="R50" i="10" s="1"/>
  <c r="R100" i="10" a="1"/>
  <c r="R100" i="10" s="1"/>
  <c r="R72" i="10" a="1"/>
  <c r="R72" i="10" s="1"/>
  <c r="R68" i="10" a="1"/>
  <c r="R68" i="10" s="1"/>
  <c r="R38" i="10" a="1"/>
  <c r="R38" i="10" s="1"/>
  <c r="R130" i="10" a="1"/>
  <c r="R130" i="10" s="1"/>
  <c r="R114" i="10" a="1"/>
  <c r="R114" i="10" s="1"/>
  <c r="Y792" i="9"/>
  <c r="Y6" i="9"/>
  <c r="L22" i="10" a="1"/>
  <c r="L22" i="10" s="1"/>
  <c r="L19" i="10" a="1"/>
  <c r="L19" i="10" s="1"/>
  <c r="L96" i="10" a="1"/>
  <c r="L96" i="10" s="1"/>
  <c r="L56" i="10" a="1"/>
  <c r="L56" i="10" s="1"/>
  <c r="L95" i="10" a="1"/>
  <c r="L95" i="10" s="1"/>
  <c r="L58" i="10" a="1"/>
  <c r="L58" i="10" s="1"/>
  <c r="L103" i="10" a="1"/>
  <c r="L103" i="10" s="1"/>
  <c r="L88" i="10" a="1"/>
  <c r="L88" i="10" s="1"/>
  <c r="L63" i="10" a="1"/>
  <c r="L63" i="10" s="1"/>
  <c r="L87" i="10" a="1"/>
  <c r="L87" i="10" s="1"/>
  <c r="L37" i="10" a="1"/>
  <c r="L37" i="10" s="1"/>
  <c r="L75" i="10" a="1"/>
  <c r="L75" i="10" s="1"/>
  <c r="L137" i="10" a="1"/>
  <c r="L137" i="10" s="1"/>
  <c r="L86" i="10" a="1"/>
  <c r="L86" i="10" s="1"/>
  <c r="L132" i="10" a="1"/>
  <c r="L132" i="10" s="1"/>
  <c r="L47" i="10" a="1"/>
  <c r="L47" i="10" s="1"/>
  <c r="L20" i="10" a="1"/>
  <c r="L20" i="10" s="1"/>
  <c r="L78" i="10" a="1"/>
  <c r="L78" i="10" s="1"/>
  <c r="L15" i="10" a="1"/>
  <c r="L15" i="10" s="1"/>
  <c r="L81" i="10" a="1"/>
  <c r="L81" i="10" s="1"/>
  <c r="L64" i="10" a="1"/>
  <c r="L64" i="10" s="1"/>
  <c r="L62" i="10" a="1"/>
  <c r="L62" i="10" s="1"/>
  <c r="L118" i="10" a="1"/>
  <c r="L118" i="10" s="1"/>
  <c r="L94" i="10" a="1"/>
  <c r="L94" i="10" s="1"/>
  <c r="L24" i="10" a="1"/>
  <c r="L24" i="10" s="1"/>
  <c r="L57" i="10" a="1"/>
  <c r="L57" i="10" s="1"/>
  <c r="L111" i="10" a="1"/>
  <c r="L111" i="10" s="1"/>
  <c r="L26" i="10" a="1"/>
  <c r="L26" i="10" s="1"/>
  <c r="L43" i="10" a="1"/>
  <c r="L43" i="10" s="1"/>
  <c r="L66" i="10" a="1"/>
  <c r="L66" i="10" s="1"/>
  <c r="L97" i="10" a="1"/>
  <c r="L97" i="10" s="1"/>
  <c r="L40" i="10" a="1"/>
  <c r="L40" i="10" s="1"/>
  <c r="L36" i="10" a="1"/>
  <c r="L36" i="10" s="1"/>
  <c r="L17" i="10" a="1"/>
  <c r="L17" i="10" s="1"/>
  <c r="L59" i="10" a="1"/>
  <c r="L59" i="10" s="1"/>
  <c r="L34" i="10" a="1"/>
  <c r="L34" i="10" s="1"/>
  <c r="L85" i="10" a="1"/>
  <c r="L85" i="10" s="1"/>
  <c r="L73" i="10" a="1"/>
  <c r="L73" i="10" s="1"/>
  <c r="L135" i="10" a="1"/>
  <c r="L135" i="10" s="1"/>
  <c r="L31" i="10" a="1"/>
  <c r="L31" i="10" s="1"/>
  <c r="L124" i="10" a="1"/>
  <c r="L124" i="10" s="1"/>
  <c r="L136" i="10" a="1"/>
  <c r="L136" i="10" s="1"/>
  <c r="L67" i="10" a="1"/>
  <c r="L67" i="10" s="1"/>
  <c r="L60" i="10" a="1"/>
  <c r="L60" i="10" s="1"/>
  <c r="L49" i="10" a="1"/>
  <c r="L49" i="10" s="1"/>
  <c r="L77" i="10" a="1"/>
  <c r="L77" i="10" s="1"/>
  <c r="L71" i="10" a="1"/>
  <c r="L71" i="10" s="1"/>
  <c r="L61" i="10" a="1"/>
  <c r="L61" i="10" s="1"/>
  <c r="L80" i="10" a="1"/>
  <c r="L80" i="10" s="1"/>
  <c r="L42" i="10" a="1"/>
  <c r="L42" i="10" s="1"/>
  <c r="L101" i="10" a="1"/>
  <c r="L101" i="10" s="1"/>
  <c r="L76" i="10" a="1"/>
  <c r="L76" i="10" s="1"/>
  <c r="L55" i="10" a="1"/>
  <c r="L55" i="10" s="1"/>
  <c r="L112" i="10" a="1"/>
  <c r="L112" i="10" s="1"/>
  <c r="L13" i="10" a="1"/>
  <c r="L13" i="10" s="1"/>
  <c r="L113" i="10" a="1"/>
  <c r="L113" i="10" s="1"/>
  <c r="L70" i="10" a="1"/>
  <c r="L70" i="10" s="1"/>
  <c r="L33" i="10" a="1"/>
  <c r="L33" i="10" s="1"/>
  <c r="L110" i="10" a="1"/>
  <c r="L110" i="10" s="1"/>
  <c r="L102" i="10" a="1"/>
  <c r="L102" i="10" s="1"/>
  <c r="L83" i="10" a="1"/>
  <c r="L83" i="10" s="1"/>
  <c r="L29" i="10" a="1"/>
  <c r="L29" i="10" s="1"/>
  <c r="L53" i="10" a="1"/>
  <c r="L53" i="10" s="1"/>
  <c r="L114" i="10" a="1"/>
  <c r="L114" i="10" s="1"/>
  <c r="L123" i="10" a="1"/>
  <c r="L123" i="10" s="1"/>
  <c r="L89" i="10" a="1"/>
  <c r="L89" i="10" s="1"/>
  <c r="L79" i="10" a="1"/>
  <c r="L79" i="10" s="1"/>
  <c r="L117" i="10" a="1"/>
  <c r="L117" i="10" s="1"/>
  <c r="L27" i="10" a="1"/>
  <c r="L27" i="10" s="1"/>
  <c r="L84" i="10" a="1"/>
  <c r="L84" i="10" s="1"/>
  <c r="L16" i="10" a="1"/>
  <c r="L16" i="10" s="1"/>
  <c r="L41" i="10" a="1"/>
  <c r="L41" i="10" s="1"/>
  <c r="L39" i="10" a="1"/>
  <c r="L39" i="10" s="1"/>
  <c r="L99" i="10" a="1"/>
  <c r="L99" i="10" s="1"/>
  <c r="L69" i="10" a="1"/>
  <c r="L69" i="10" s="1"/>
  <c r="L35" i="10" a="1"/>
  <c r="L35" i="10" s="1"/>
  <c r="L122" i="10" a="1"/>
  <c r="L122" i="10" s="1"/>
  <c r="L92" i="10" a="1"/>
  <c r="L92" i="10" s="1"/>
  <c r="L23" i="10" a="1"/>
  <c r="L23" i="10" s="1"/>
  <c r="L25" i="10" a="1"/>
  <c r="L25" i="10" s="1"/>
  <c r="L45" i="10" a="1"/>
  <c r="L45" i="10" s="1"/>
  <c r="L30" i="10" a="1"/>
  <c r="L30" i="10" s="1"/>
  <c r="L134" i="10" a="1"/>
  <c r="L134" i="10" s="1"/>
  <c r="L72" i="10" a="1"/>
  <c r="L72" i="10" s="1"/>
  <c r="L46" i="10" a="1"/>
  <c r="L46" i="10" s="1"/>
  <c r="L38" i="10" a="1"/>
  <c r="L38" i="10" s="1"/>
  <c r="L130" i="10" a="1"/>
  <c r="L130" i="10" s="1"/>
  <c r="L44" i="10" a="1"/>
  <c r="L44" i="10" s="1"/>
  <c r="L65" i="10" a="1"/>
  <c r="L65" i="10" s="1"/>
  <c r="L18" i="10" a="1"/>
  <c r="L18" i="10" s="1"/>
  <c r="L131" i="10" a="1"/>
  <c r="L131" i="10" s="1"/>
  <c r="L121" i="10" a="1"/>
  <c r="L121" i="10" s="1"/>
  <c r="L120" i="10" a="1"/>
  <c r="L120" i="10" s="1"/>
  <c r="L14" i="10" a="1"/>
  <c r="L14" i="10" s="1"/>
  <c r="L133" i="10" a="1"/>
  <c r="L133" i="10" s="1"/>
  <c r="L48" i="10" a="1"/>
  <c r="L48" i="10" s="1"/>
  <c r="L100" i="10" a="1"/>
  <c r="L100" i="10" s="1"/>
  <c r="L115" i="10" a="1"/>
  <c r="L115" i="10" s="1"/>
  <c r="L68" i="10" a="1"/>
  <c r="L68" i="10" s="1"/>
  <c r="L52" i="10" a="1"/>
  <c r="L52" i="10" s="1"/>
  <c r="L32" i="10" a="1"/>
  <c r="L32" i="10" s="1"/>
  <c r="L50" i="10" a="1"/>
  <c r="L50" i="10" s="1"/>
  <c r="L28" i="10" a="1"/>
  <c r="L28" i="10" s="1"/>
  <c r="L119" i="10" a="1"/>
  <c r="L119" i="10" s="1"/>
  <c r="P626" i="9"/>
  <c r="AA54" i="10" s="1" a="1"/>
  <c r="AA54" i="10" s="1"/>
  <c r="AB25" i="10" a="1"/>
  <c r="AB25" i="10" s="1"/>
  <c r="AB89" i="10" a="1"/>
  <c r="AB89" i="10" s="1"/>
  <c r="AB114" i="10" a="1"/>
  <c r="AB114" i="10" s="1"/>
  <c r="AB24" i="10" a="1"/>
  <c r="AB24" i="10" s="1"/>
  <c r="AB52" i="10" a="1"/>
  <c r="AB52" i="10" s="1"/>
  <c r="AB61" i="10" a="1"/>
  <c r="AB61" i="10" s="1"/>
  <c r="AB88" i="10" a="1"/>
  <c r="AB88" i="10" s="1"/>
  <c r="AB120" i="10" a="1"/>
  <c r="AB120" i="10" s="1"/>
  <c r="AB117" i="10" a="1"/>
  <c r="AB117" i="10" s="1"/>
  <c r="AB15" i="10" a="1"/>
  <c r="AB15" i="10" s="1"/>
  <c r="AB48" i="10" a="1"/>
  <c r="AB48" i="10" s="1"/>
  <c r="AB92" i="10" a="1"/>
  <c r="AB92" i="10" s="1"/>
  <c r="AB96" i="10" a="1"/>
  <c r="AB96" i="10" s="1"/>
  <c r="AB102" i="10" a="1"/>
  <c r="AB102" i="10" s="1"/>
  <c r="AB113" i="10" a="1"/>
  <c r="AB113" i="10" s="1"/>
  <c r="AB112" i="10" a="1"/>
  <c r="AB112" i="10" s="1"/>
  <c r="AB23" i="10" a="1"/>
  <c r="AB23" i="10" s="1"/>
  <c r="AB73" i="10" a="1"/>
  <c r="AB73" i="10" s="1"/>
  <c r="AB118" i="10" a="1"/>
  <c r="AB118" i="10" s="1"/>
  <c r="AB79" i="10" a="1"/>
  <c r="AB79" i="10" s="1"/>
  <c r="AB69" i="10" a="1"/>
  <c r="AB69" i="10" s="1"/>
  <c r="AB32" i="10" a="1"/>
  <c r="AB32" i="10" s="1"/>
  <c r="AB18" i="10" a="1"/>
  <c r="AB18" i="10" s="1"/>
  <c r="AB101" i="10" a="1"/>
  <c r="AB101" i="10" s="1"/>
  <c r="AB124" i="10" a="1"/>
  <c r="AB124" i="10" s="1"/>
  <c r="AB68" i="10" a="1"/>
  <c r="AB68" i="10" s="1"/>
  <c r="AB36" i="10" a="1"/>
  <c r="AB36" i="10" s="1"/>
  <c r="AB81" i="10" a="1"/>
  <c r="AB81" i="10" s="1"/>
  <c r="AB28" i="10" a="1"/>
  <c r="AB28" i="10" s="1"/>
  <c r="AB13" i="10" a="1"/>
  <c r="AB13" i="10" s="1"/>
  <c r="AB37" i="10" a="1"/>
  <c r="AB37" i="10" s="1"/>
  <c r="AB122" i="10" a="1"/>
  <c r="AB122" i="10" s="1"/>
  <c r="AB94" i="10" a="1"/>
  <c r="AB94" i="10" s="1"/>
  <c r="AB49" i="10" a="1"/>
  <c r="AB49" i="10" s="1"/>
  <c r="AB86" i="10" a="1"/>
  <c r="AB86" i="10" s="1"/>
  <c r="AB66" i="10" a="1"/>
  <c r="AB66" i="10" s="1"/>
  <c r="AB137" i="10" a="1"/>
  <c r="AB137" i="10" s="1"/>
  <c r="AB53" i="10" a="1"/>
  <c r="AB53" i="10" s="1"/>
  <c r="AB59" i="10" a="1"/>
  <c r="AB59" i="10" s="1"/>
  <c r="AB60" i="10" a="1"/>
  <c r="AB60" i="10" s="1"/>
  <c r="AB63" i="10" a="1"/>
  <c r="AB63" i="10" s="1"/>
  <c r="AB42" i="10" a="1"/>
  <c r="AB42" i="10" s="1"/>
  <c r="AB27" i="10" a="1"/>
  <c r="AB27" i="10" s="1"/>
  <c r="AB44" i="10" a="1"/>
  <c r="AB44" i="10" s="1"/>
  <c r="AB16" i="10" a="1"/>
  <c r="AB16" i="10" s="1"/>
  <c r="AB132" i="10" a="1"/>
  <c r="AB132" i="10" s="1"/>
  <c r="AB38" i="10" a="1"/>
  <c r="AB38" i="10" s="1"/>
  <c r="AB130" i="10" a="1"/>
  <c r="AB130" i="10" s="1"/>
  <c r="AB95" i="10" a="1"/>
  <c r="AB95" i="10" s="1"/>
  <c r="AB70" i="10" a="1"/>
  <c r="AB70" i="10" s="1"/>
  <c r="AB45" i="10" a="1"/>
  <c r="AB45" i="10" s="1"/>
  <c r="AB134" i="10" a="1"/>
  <c r="AB134" i="10" s="1"/>
  <c r="AB80" i="10" a="1"/>
  <c r="AB80" i="10" s="1"/>
  <c r="AB85" i="10" a="1"/>
  <c r="AB85" i="10" s="1"/>
  <c r="AB75" i="10" a="1"/>
  <c r="AB75" i="10" s="1"/>
  <c r="AB65" i="10" a="1"/>
  <c r="AB65" i="10" s="1"/>
  <c r="AB83" i="10" a="1"/>
  <c r="AB83" i="10" s="1"/>
  <c r="AB100" i="10" a="1"/>
  <c r="AB100" i="10" s="1"/>
  <c r="AB50" i="10" a="1"/>
  <c r="AB50" i="10" s="1"/>
  <c r="AB46" i="10" a="1"/>
  <c r="AB46" i="10" s="1"/>
  <c r="AB111" i="10" a="1"/>
  <c r="AB111" i="10" s="1"/>
  <c r="AB78" i="10" a="1"/>
  <c r="AB78" i="10" s="1"/>
  <c r="AB115" i="10" a="1"/>
  <c r="AB115" i="10" s="1"/>
  <c r="AB62" i="10" a="1"/>
  <c r="AB62" i="10" s="1"/>
  <c r="AB35" i="10" a="1"/>
  <c r="AB35" i="10" s="1"/>
  <c r="AB121" i="10" a="1"/>
  <c r="AB121" i="10" s="1"/>
  <c r="AB57" i="10" a="1"/>
  <c r="AB57" i="10" s="1"/>
  <c r="AB30" i="10" a="1"/>
  <c r="AB30" i="10" s="1"/>
  <c r="AB77" i="10" a="1"/>
  <c r="AB77" i="10" s="1"/>
  <c r="AB19" i="10" a="1"/>
  <c r="AB19" i="10" s="1"/>
  <c r="AB84" i="10" a="1"/>
  <c r="AB84" i="10" s="1"/>
  <c r="AB103" i="10" a="1"/>
  <c r="AB103" i="10" s="1"/>
  <c r="AB17" i="10" a="1"/>
  <c r="AB17" i="10" s="1"/>
  <c r="AB20" i="10" a="1"/>
  <c r="AB20" i="10" s="1"/>
  <c r="AB40" i="10" a="1"/>
  <c r="AB40" i="10" s="1"/>
  <c r="AB41" i="10" a="1"/>
  <c r="AB41" i="10" s="1"/>
  <c r="AB136" i="10" a="1"/>
  <c r="AB136" i="10" s="1"/>
  <c r="AB110" i="10" a="1"/>
  <c r="AB110" i="10" s="1"/>
  <c r="AB26" i="10" a="1"/>
  <c r="AB26" i="10" s="1"/>
  <c r="AB64" i="10" a="1"/>
  <c r="AB64" i="10" s="1"/>
  <c r="AB135" i="10" a="1"/>
  <c r="AB135" i="10" s="1"/>
  <c r="AB47" i="10" a="1"/>
  <c r="AB47" i="10" s="1"/>
  <c r="AB76" i="10" a="1"/>
  <c r="AB76" i="10" s="1"/>
  <c r="AB72" i="10" a="1"/>
  <c r="AB72" i="10" s="1"/>
  <c r="AB31" i="10" a="1"/>
  <c r="AB31" i="10" s="1"/>
  <c r="AB133" i="10" a="1"/>
  <c r="AB133" i="10" s="1"/>
  <c r="AB67" i="10" a="1"/>
  <c r="AB67" i="10" s="1"/>
  <c r="AB58" i="10" a="1"/>
  <c r="AB58" i="10" s="1"/>
  <c r="AB55" i="10" a="1"/>
  <c r="AB55" i="10" s="1"/>
  <c r="AB22" i="10" a="1"/>
  <c r="AB22" i="10" s="1"/>
  <c r="AB87" i="10" a="1"/>
  <c r="AB87" i="10" s="1"/>
  <c r="AB97" i="10" a="1"/>
  <c r="AB97" i="10" s="1"/>
  <c r="AB34" i="10" a="1"/>
  <c r="AB34" i="10" s="1"/>
  <c r="AB123" i="10" a="1"/>
  <c r="AB123" i="10" s="1"/>
  <c r="AB39" i="10" a="1"/>
  <c r="AB39" i="10" s="1"/>
  <c r="AB43" i="10" a="1"/>
  <c r="AB43" i="10" s="1"/>
  <c r="AB33" i="10" a="1"/>
  <c r="AB33" i="10" s="1"/>
  <c r="AB56" i="10" a="1"/>
  <c r="AB56" i="10" s="1"/>
  <c r="AB99" i="10" a="1"/>
  <c r="AB99" i="10" s="1"/>
  <c r="AB71" i="10" a="1"/>
  <c r="AB71" i="10" s="1"/>
  <c r="AB131" i="10" a="1"/>
  <c r="AB131" i="10" s="1"/>
  <c r="AB29" i="10" a="1"/>
  <c r="AB29" i="10" s="1"/>
  <c r="AB14" i="10" a="1"/>
  <c r="AB14" i="10" s="1"/>
  <c r="AB119" i="10" a="1"/>
  <c r="AB119" i="10" s="1"/>
  <c r="E183" i="9"/>
  <c r="K54" i="10" s="1"/>
  <c r="G7" i="10"/>
  <c r="P65" i="9"/>
  <c r="P7" i="9" s="1"/>
  <c r="R90" i="10" l="1"/>
  <c r="R91" i="10"/>
  <c r="AB90" i="10"/>
  <c r="AB91" i="10"/>
  <c r="L90" i="10"/>
  <c r="L91" i="10"/>
  <c r="P617" i="9"/>
  <c r="Z54" i="10" s="1" a="1"/>
  <c r="Z54" i="10" s="1"/>
  <c r="AA69" i="10" a="1"/>
  <c r="AA69" i="10" s="1"/>
  <c r="AA87" i="10" a="1"/>
  <c r="AA87" i="10" s="1"/>
  <c r="AA81" i="10" a="1"/>
  <c r="AA81" i="10" s="1"/>
  <c r="AA36" i="10" a="1"/>
  <c r="AA36" i="10" s="1"/>
  <c r="AA23" i="10" a="1"/>
  <c r="AA23" i="10" s="1"/>
  <c r="AA101" i="10" a="1"/>
  <c r="AA101" i="10" s="1"/>
  <c r="AA113" i="10" a="1"/>
  <c r="AA113" i="10" s="1"/>
  <c r="AA27" i="10" a="1"/>
  <c r="AA27" i="10" s="1"/>
  <c r="AA55" i="10" a="1"/>
  <c r="AA55" i="10" s="1"/>
  <c r="AA37" i="10" a="1"/>
  <c r="AA37" i="10" s="1"/>
  <c r="AA30" i="10" a="1"/>
  <c r="AA30" i="10" s="1"/>
  <c r="AA43" i="10" a="1"/>
  <c r="AA43" i="10" s="1"/>
  <c r="AA38" i="10" a="1"/>
  <c r="AA38" i="10" s="1"/>
  <c r="AA68" i="10" a="1"/>
  <c r="AA68" i="10" s="1"/>
  <c r="AA46" i="10" a="1"/>
  <c r="AA46" i="10" s="1"/>
  <c r="AA44" i="10" a="1"/>
  <c r="AA44" i="10" s="1"/>
  <c r="AA115" i="10" a="1"/>
  <c r="AA115" i="10" s="1"/>
  <c r="AA120" i="10" a="1"/>
  <c r="AA120" i="10" s="1"/>
  <c r="AA59" i="10" a="1"/>
  <c r="AA59" i="10" s="1"/>
  <c r="AA53" i="10" a="1"/>
  <c r="AA53" i="10" s="1"/>
  <c r="AA61" i="10" a="1"/>
  <c r="AA61" i="10" s="1"/>
  <c r="AA32" i="10" a="1"/>
  <c r="AA32" i="10" s="1"/>
  <c r="AA25" i="10" a="1"/>
  <c r="AA25" i="10" s="1"/>
  <c r="AA95" i="10" a="1"/>
  <c r="AA95" i="10" s="1"/>
  <c r="AA34" i="10" a="1"/>
  <c r="AA34" i="10" s="1"/>
  <c r="AA29" i="10" a="1"/>
  <c r="AA29" i="10" s="1"/>
  <c r="AA84" i="10" a="1"/>
  <c r="AA84" i="10" s="1"/>
  <c r="AA131" i="10" a="1"/>
  <c r="AA131" i="10" s="1"/>
  <c r="AA24" i="10" a="1"/>
  <c r="AA24" i="10" s="1"/>
  <c r="AA136" i="10" a="1"/>
  <c r="AA136" i="10" s="1"/>
  <c r="AA85" i="10" a="1"/>
  <c r="AA85" i="10" s="1"/>
  <c r="AA49" i="10" a="1"/>
  <c r="AA49" i="10" s="1"/>
  <c r="AA52" i="10" a="1"/>
  <c r="AA52" i="10" s="1"/>
  <c r="AA130" i="10" a="1"/>
  <c r="AA130" i="10" s="1"/>
  <c r="AA20" i="10" a="1"/>
  <c r="AA20" i="10" s="1"/>
  <c r="AA60" i="10" a="1"/>
  <c r="AA60" i="10" s="1"/>
  <c r="AA42" i="10" a="1"/>
  <c r="AA42" i="10" s="1"/>
  <c r="AA80" i="10" a="1"/>
  <c r="AA80" i="10" s="1"/>
  <c r="AA86" i="10" a="1"/>
  <c r="AA86" i="10" s="1"/>
  <c r="AA100" i="10" a="1"/>
  <c r="AA100" i="10" s="1"/>
  <c r="AA15" i="10" a="1"/>
  <c r="AA15" i="10" s="1"/>
  <c r="AA35" i="10" a="1"/>
  <c r="AA35" i="10" s="1"/>
  <c r="AA83" i="10" a="1"/>
  <c r="AA83" i="10" s="1"/>
  <c r="AA78" i="10" a="1"/>
  <c r="AA78" i="10" s="1"/>
  <c r="AA123" i="10" a="1"/>
  <c r="AA123" i="10" s="1"/>
  <c r="AA137" i="10" a="1"/>
  <c r="AA137" i="10" s="1"/>
  <c r="AA112" i="10" a="1"/>
  <c r="AA112" i="10" s="1"/>
  <c r="AA102" i="10" a="1"/>
  <c r="AA102" i="10" s="1"/>
  <c r="AA40" i="10" a="1"/>
  <c r="AA40" i="10" s="1"/>
  <c r="AA124" i="10" a="1"/>
  <c r="AA124" i="10" s="1"/>
  <c r="AA66" i="10" a="1"/>
  <c r="AA66" i="10" s="1"/>
  <c r="AA94" i="10" a="1"/>
  <c r="AA94" i="10" s="1"/>
  <c r="AA77" i="10" a="1"/>
  <c r="AA77" i="10" s="1"/>
  <c r="AA18" i="10" a="1"/>
  <c r="AA18" i="10" s="1"/>
  <c r="AA57" i="10" a="1"/>
  <c r="AA57" i="10" s="1"/>
  <c r="AA75" i="10" a="1"/>
  <c r="AA75" i="10" s="1"/>
  <c r="AA88" i="10" a="1"/>
  <c r="AA88" i="10" s="1"/>
  <c r="AA121" i="10" a="1"/>
  <c r="AA121" i="10" s="1"/>
  <c r="AA17" i="10" a="1"/>
  <c r="AA17" i="10" s="1"/>
  <c r="AA16" i="10" a="1"/>
  <c r="AA16" i="10" s="1"/>
  <c r="AA111" i="10" a="1"/>
  <c r="AA111" i="10" s="1"/>
  <c r="AA58" i="10" a="1"/>
  <c r="AA58" i="10" s="1"/>
  <c r="AA99" i="10" a="1"/>
  <c r="AA99" i="10" s="1"/>
  <c r="AA122" i="10" a="1"/>
  <c r="AA122" i="10" s="1"/>
  <c r="AA22" i="10" a="1"/>
  <c r="AA22" i="10" s="1"/>
  <c r="AA70" i="10" a="1"/>
  <c r="AA70" i="10" s="1"/>
  <c r="AA50" i="10" a="1"/>
  <c r="AA50" i="10" s="1"/>
  <c r="AA67" i="10" a="1"/>
  <c r="AA67" i="10" s="1"/>
  <c r="AA89" i="10" a="1"/>
  <c r="AA89" i="10" s="1"/>
  <c r="AA72" i="10" a="1"/>
  <c r="AA72" i="10" s="1"/>
  <c r="AA96" i="10" a="1"/>
  <c r="AA96" i="10" s="1"/>
  <c r="AA13" i="10" a="1"/>
  <c r="AA13" i="10" s="1"/>
  <c r="AA39" i="10" a="1"/>
  <c r="AA39" i="10" s="1"/>
  <c r="AA103" i="10" a="1"/>
  <c r="AA103" i="10" s="1"/>
  <c r="AA65" i="10" a="1"/>
  <c r="AA65" i="10" s="1"/>
  <c r="AA134" i="10" a="1"/>
  <c r="AA134" i="10" s="1"/>
  <c r="AA133" i="10" a="1"/>
  <c r="AA133" i="10" s="1"/>
  <c r="AA97" i="10" a="1"/>
  <c r="AA97" i="10" s="1"/>
  <c r="AA76" i="10" a="1"/>
  <c r="AA76" i="10" s="1"/>
  <c r="AA47" i="10" a="1"/>
  <c r="AA47" i="10" s="1"/>
  <c r="AA31" i="10" a="1"/>
  <c r="AA31" i="10" s="1"/>
  <c r="AA41" i="10" a="1"/>
  <c r="AA41" i="10" s="1"/>
  <c r="AA119" i="10" a="1"/>
  <c r="AA119" i="10" s="1"/>
  <c r="AA118" i="10" a="1"/>
  <c r="AA118" i="10" s="1"/>
  <c r="AA56" i="10" a="1"/>
  <c r="AA56" i="10" s="1"/>
  <c r="AA92" i="10" a="1"/>
  <c r="AA92" i="10" s="1"/>
  <c r="AA26" i="10" a="1"/>
  <c r="AA26" i="10" s="1"/>
  <c r="AA71" i="10" a="1"/>
  <c r="AA71" i="10" s="1"/>
  <c r="AA135" i="10" a="1"/>
  <c r="AA135" i="10" s="1"/>
  <c r="AA63" i="10" a="1"/>
  <c r="AA63" i="10" s="1"/>
  <c r="AA114" i="10" a="1"/>
  <c r="AA114" i="10" s="1"/>
  <c r="AA28" i="10" a="1"/>
  <c r="AA28" i="10" s="1"/>
  <c r="AA110" i="10" a="1"/>
  <c r="AA110" i="10" s="1"/>
  <c r="AA62" i="10" a="1"/>
  <c r="AA62" i="10" s="1"/>
  <c r="AA14" i="10" a="1"/>
  <c r="AA14" i="10" s="1"/>
  <c r="AA19" i="10" a="1"/>
  <c r="AA19" i="10" s="1"/>
  <c r="AA117" i="10" a="1"/>
  <c r="AA117" i="10" s="1"/>
  <c r="AA33" i="10" a="1"/>
  <c r="AA33" i="10" s="1"/>
  <c r="AA45" i="10" a="1"/>
  <c r="AA45" i="10" s="1"/>
  <c r="AA73" i="10" a="1"/>
  <c r="AA73" i="10" s="1"/>
  <c r="AA64" i="10" a="1"/>
  <c r="AA64" i="10" s="1"/>
  <c r="AA132" i="10" a="1"/>
  <c r="AA132" i="10" s="1"/>
  <c r="AA48" i="10" a="1"/>
  <c r="AA48" i="10" s="1"/>
  <c r="AA79" i="10" a="1"/>
  <c r="AA79" i="10" s="1"/>
  <c r="E165" i="9"/>
  <c r="J54" i="10" s="1" a="1"/>
  <c r="J54" i="10" s="1"/>
  <c r="K14" i="10"/>
  <c r="K41" i="10"/>
  <c r="K70" i="10"/>
  <c r="K119" i="10"/>
  <c r="K86" i="10"/>
  <c r="K92" i="10" a="1"/>
  <c r="K92" i="10" s="1"/>
  <c r="K35" i="10"/>
  <c r="K49" i="10"/>
  <c r="K122" i="10"/>
  <c r="K62" i="10"/>
  <c r="K44" i="10"/>
  <c r="K76" i="10"/>
  <c r="K39" i="10"/>
  <c r="K101" i="10"/>
  <c r="K77" i="10"/>
  <c r="K96" i="10"/>
  <c r="K79" i="10"/>
  <c r="K73" i="10"/>
  <c r="K20" i="10"/>
  <c r="K53" i="10"/>
  <c r="K134" i="10"/>
  <c r="K112" i="10"/>
  <c r="K97" i="10" a="1"/>
  <c r="K97" i="10" s="1"/>
  <c r="K65" i="10"/>
  <c r="K137" i="10"/>
  <c r="K120" i="10"/>
  <c r="K15" i="10"/>
  <c r="K117" i="10"/>
  <c r="K57" i="10"/>
  <c r="K100" i="10"/>
  <c r="K61" i="10"/>
  <c r="K29" i="10"/>
  <c r="K58" i="10"/>
  <c r="K46" i="10"/>
  <c r="K80" i="10"/>
  <c r="K99" i="10"/>
  <c r="K27" i="10"/>
  <c r="K32" i="10"/>
  <c r="K26" i="10"/>
  <c r="K121" i="10"/>
  <c r="K118" i="10"/>
  <c r="K95" i="10"/>
  <c r="K135" i="10"/>
  <c r="K25" i="10"/>
  <c r="K132" i="10"/>
  <c r="K84" i="10"/>
  <c r="K69" i="10"/>
  <c r="K114" i="10"/>
  <c r="K28" i="10"/>
  <c r="K40" i="10"/>
  <c r="K133" i="10"/>
  <c r="K48" i="10"/>
  <c r="K56" i="10"/>
  <c r="K123" i="10"/>
  <c r="K19" i="10"/>
  <c r="K124" i="10"/>
  <c r="K31" i="10"/>
  <c r="K66" i="10"/>
  <c r="K50" i="10"/>
  <c r="K113" i="10"/>
  <c r="K81" i="10"/>
  <c r="K75" i="10"/>
  <c r="K23" i="10"/>
  <c r="K94" i="10"/>
  <c r="K60" i="10"/>
  <c r="K72" i="10"/>
  <c r="K38" i="10"/>
  <c r="K42" i="10"/>
  <c r="K85" i="10"/>
  <c r="K131" i="10"/>
  <c r="K64" i="10"/>
  <c r="K68" i="10"/>
  <c r="K87" i="10"/>
  <c r="K43" i="10"/>
  <c r="K24" i="10"/>
  <c r="K47" i="10"/>
  <c r="K110" i="10"/>
  <c r="K36" i="10"/>
  <c r="K83" i="10"/>
  <c r="K130" i="10"/>
  <c r="K63" i="10"/>
  <c r="K13" i="10"/>
  <c r="K16" i="10"/>
  <c r="K52" i="10"/>
  <c r="K89" i="10" a="1"/>
  <c r="K89" i="10" s="1"/>
  <c r="K111" i="10"/>
  <c r="K102" i="10"/>
  <c r="K67" i="10"/>
  <c r="K45" i="10"/>
  <c r="K30" i="10"/>
  <c r="K55" i="10"/>
  <c r="K33" i="10"/>
  <c r="K115" i="10"/>
  <c r="K136" i="10"/>
  <c r="K103" i="10"/>
  <c r="K22" i="10"/>
  <c r="K18" i="10"/>
  <c r="K59" i="10"/>
  <c r="K37" i="10"/>
  <c r="K34" i="10"/>
  <c r="K88" i="10"/>
  <c r="K17" i="10"/>
  <c r="K78" i="10"/>
  <c r="K71" i="10"/>
  <c r="E7" i="10"/>
  <c r="AN7" i="10" s="1"/>
  <c r="F12" i="25"/>
  <c r="D12" i="25" s="1"/>
  <c r="E161" i="9"/>
  <c r="I54" i="10" s="1" a="1"/>
  <c r="I54" i="10" s="1"/>
  <c r="AA90" i="10" l="1"/>
  <c r="AA91" i="10"/>
  <c r="K90" i="10"/>
  <c r="K91" i="10"/>
  <c r="A7" i="10"/>
  <c r="A8" i="10" s="1"/>
  <c r="I58" i="10" a="1"/>
  <c r="I58" i="10" s="1"/>
  <c r="I63" i="10" a="1"/>
  <c r="I63" i="10" s="1"/>
  <c r="I60" i="10" a="1"/>
  <c r="I60" i="10" s="1"/>
  <c r="I72" i="10" a="1"/>
  <c r="I72" i="10" s="1"/>
  <c r="I88" i="10" a="1"/>
  <c r="I88" i="10" s="1"/>
  <c r="I23" i="10" a="1"/>
  <c r="I23" i="10" s="1"/>
  <c r="I136" i="10" a="1"/>
  <c r="I136" i="10" s="1"/>
  <c r="I77" i="10" a="1"/>
  <c r="I77" i="10" s="1"/>
  <c r="I56" i="10" a="1"/>
  <c r="I56" i="10" s="1"/>
  <c r="I97" i="10" a="1"/>
  <c r="I97" i="10" s="1"/>
  <c r="I28" i="10" a="1"/>
  <c r="I28" i="10" s="1"/>
  <c r="I79" i="10" a="1"/>
  <c r="I79" i="10" s="1"/>
  <c r="I87" i="10" a="1"/>
  <c r="I87" i="10" s="1"/>
  <c r="I24" i="10" a="1"/>
  <c r="I24" i="10" s="1"/>
  <c r="I53" i="10" a="1"/>
  <c r="I53" i="10" s="1"/>
  <c r="I52" i="10" a="1"/>
  <c r="I52" i="10" s="1"/>
  <c r="I78" i="10" a="1"/>
  <c r="I78" i="10" s="1"/>
  <c r="I122" i="10" a="1"/>
  <c r="I122" i="10" s="1"/>
  <c r="I49" i="10" a="1"/>
  <c r="I49" i="10" s="1"/>
  <c r="I113" i="10" a="1"/>
  <c r="I113" i="10" s="1"/>
  <c r="I55" i="10" a="1"/>
  <c r="I55" i="10" s="1"/>
  <c r="I92" i="10" a="1"/>
  <c r="I92" i="10" s="1"/>
  <c r="I64" i="10" a="1"/>
  <c r="I64" i="10" s="1"/>
  <c r="I100" i="10" a="1"/>
  <c r="I100" i="10" s="1"/>
  <c r="I131" i="10" a="1"/>
  <c r="I131" i="10" s="1"/>
  <c r="I95" i="10" a="1"/>
  <c r="I95" i="10" s="1"/>
  <c r="I89" i="10" a="1"/>
  <c r="I89" i="10" s="1"/>
  <c r="I101" i="10" a="1"/>
  <c r="I101" i="10" s="1"/>
  <c r="I121" i="10" a="1"/>
  <c r="I121" i="10" s="1"/>
  <c r="I84" i="10" a="1"/>
  <c r="I84" i="10" s="1"/>
  <c r="I75" i="10" a="1"/>
  <c r="I75" i="10" s="1"/>
  <c r="I66" i="10" a="1"/>
  <c r="I66" i="10" s="1"/>
  <c r="I34" i="10" a="1"/>
  <c r="I34" i="10" s="1"/>
  <c r="I130" i="10" a="1"/>
  <c r="I130" i="10" s="1"/>
  <c r="I73" i="10" a="1"/>
  <c r="I73" i="10" s="1"/>
  <c r="I65" i="10" a="1"/>
  <c r="I65" i="10" s="1"/>
  <c r="I15" i="10" a="1"/>
  <c r="I15" i="10" s="1"/>
  <c r="I36" i="10" a="1"/>
  <c r="I36" i="10" s="1"/>
  <c r="I62" i="10" a="1"/>
  <c r="I62" i="10" s="1"/>
  <c r="I25" i="10" a="1"/>
  <c r="I25" i="10" s="1"/>
  <c r="I96" i="10" a="1"/>
  <c r="I96" i="10" s="1"/>
  <c r="I110" i="10" a="1"/>
  <c r="I110" i="10" s="1"/>
  <c r="I114" i="10" a="1"/>
  <c r="I114" i="10" s="1"/>
  <c r="I112" i="10" a="1"/>
  <c r="I112" i="10" s="1"/>
  <c r="I133" i="10" a="1"/>
  <c r="I133" i="10" s="1"/>
  <c r="I38" i="10" a="1"/>
  <c r="I38" i="10" s="1"/>
  <c r="I16" i="10" a="1"/>
  <c r="I16" i="10" s="1"/>
  <c r="I111" i="10" a="1"/>
  <c r="I111" i="10" s="1"/>
  <c r="I81" i="10" a="1"/>
  <c r="I81" i="10" s="1"/>
  <c r="I61" i="10" a="1"/>
  <c r="I61" i="10" s="1"/>
  <c r="I80" i="10" a="1"/>
  <c r="I80" i="10" s="1"/>
  <c r="I46" i="10" a="1"/>
  <c r="I46" i="10" s="1"/>
  <c r="I115" i="10" a="1"/>
  <c r="I115" i="10" s="1"/>
  <c r="I26" i="10" a="1"/>
  <c r="I26" i="10" s="1"/>
  <c r="I14" i="10" a="1"/>
  <c r="I14" i="10" s="1"/>
  <c r="I134" i="10" a="1"/>
  <c r="I134" i="10" s="1"/>
  <c r="I39" i="10" a="1"/>
  <c r="I39" i="10" s="1"/>
  <c r="I94" i="10" a="1"/>
  <c r="I94" i="10" s="1"/>
  <c r="I85" i="10" a="1"/>
  <c r="I85" i="10" s="1"/>
  <c r="I124" i="10" a="1"/>
  <c r="I124" i="10" s="1"/>
  <c r="I103" i="10" a="1"/>
  <c r="I103" i="10" s="1"/>
  <c r="I67" i="10" a="1"/>
  <c r="I67" i="10" s="1"/>
  <c r="I40" i="10" a="1"/>
  <c r="I40" i="10" s="1"/>
  <c r="I120" i="10" a="1"/>
  <c r="I120" i="10" s="1"/>
  <c r="I132" i="10" a="1"/>
  <c r="I132" i="10" s="1"/>
  <c r="I42" i="10" a="1"/>
  <c r="I42" i="10" s="1"/>
  <c r="I71" i="10" a="1"/>
  <c r="I71" i="10" s="1"/>
  <c r="I83" i="10" a="1"/>
  <c r="I83" i="10" s="1"/>
  <c r="I19" i="10" a="1"/>
  <c r="I19" i="10" s="1"/>
  <c r="I45" i="10" a="1"/>
  <c r="I45" i="10" s="1"/>
  <c r="I135" i="10" a="1"/>
  <c r="I135" i="10" s="1"/>
  <c r="I59" i="10" a="1"/>
  <c r="I59" i="10" s="1"/>
  <c r="I44" i="10" a="1"/>
  <c r="I44" i="10" s="1"/>
  <c r="I29" i="10" a="1"/>
  <c r="I29" i="10" s="1"/>
  <c r="I86" i="10" a="1"/>
  <c r="I86" i="10" s="1"/>
  <c r="I37" i="10" a="1"/>
  <c r="I37" i="10" s="1"/>
  <c r="I99" i="10" a="1"/>
  <c r="I99" i="10" s="1"/>
  <c r="I47" i="10" a="1"/>
  <c r="I47" i="10" s="1"/>
  <c r="I41" i="10" a="1"/>
  <c r="I41" i="10" s="1"/>
  <c r="I13" i="10" a="1"/>
  <c r="I13" i="10" s="1"/>
  <c r="I18" i="10" a="1"/>
  <c r="I18" i="10" s="1"/>
  <c r="I48" i="10" a="1"/>
  <c r="I48" i="10" s="1"/>
  <c r="I68" i="10" a="1"/>
  <c r="I68" i="10" s="1"/>
  <c r="I57" i="10" a="1"/>
  <c r="I57" i="10" s="1"/>
  <c r="I102" i="10" a="1"/>
  <c r="I102" i="10" s="1"/>
  <c r="I50" i="10" a="1"/>
  <c r="I50" i="10" s="1"/>
  <c r="I118" i="10" a="1"/>
  <c r="I118" i="10" s="1"/>
  <c r="I137" i="10" a="1"/>
  <c r="I137" i="10" s="1"/>
  <c r="I43" i="10" a="1"/>
  <c r="I43" i="10" s="1"/>
  <c r="I76" i="10" a="1"/>
  <c r="I76" i="10" s="1"/>
  <c r="I31" i="10" a="1"/>
  <c r="I31" i="10" s="1"/>
  <c r="I70" i="10" a="1"/>
  <c r="I70" i="10" s="1"/>
  <c r="I17" i="10" a="1"/>
  <c r="I17" i="10" s="1"/>
  <c r="I33" i="10" a="1"/>
  <c r="I33" i="10" s="1"/>
  <c r="I35" i="10" a="1"/>
  <c r="I35" i="10" s="1"/>
  <c r="I30" i="10" a="1"/>
  <c r="I30" i="10" s="1"/>
  <c r="I32" i="10" a="1"/>
  <c r="I32" i="10" s="1"/>
  <c r="I69" i="10" a="1"/>
  <c r="I69" i="10" s="1"/>
  <c r="I119" i="10" a="1"/>
  <c r="I119" i="10" s="1"/>
  <c r="I123" i="10" a="1"/>
  <c r="I123" i="10" s="1"/>
  <c r="I22" i="10" a="1"/>
  <c r="I22" i="10" s="1"/>
  <c r="I117" i="10" a="1"/>
  <c r="I117" i="10" s="1"/>
  <c r="I27" i="10" a="1"/>
  <c r="I27" i="10" s="1"/>
  <c r="I20" i="10" a="1"/>
  <c r="I20" i="10" s="1"/>
  <c r="J35" i="10" a="1"/>
  <c r="J35" i="10" s="1"/>
  <c r="J121" i="10" a="1"/>
  <c r="J121" i="10" s="1"/>
  <c r="J17" i="10" a="1"/>
  <c r="J17" i="10" s="1"/>
  <c r="J53" i="10" a="1"/>
  <c r="J53" i="10" s="1"/>
  <c r="J34" i="10" a="1"/>
  <c r="J34" i="10" s="1"/>
  <c r="J71" i="10" a="1"/>
  <c r="J71" i="10" s="1"/>
  <c r="J63" i="10" a="1"/>
  <c r="J63" i="10" s="1"/>
  <c r="J57" i="10" a="1"/>
  <c r="J57" i="10" s="1"/>
  <c r="J132" i="10" a="1"/>
  <c r="J132" i="10" s="1"/>
  <c r="J89" i="10" a="1"/>
  <c r="J89" i="10" s="1"/>
  <c r="J115" i="10" a="1"/>
  <c r="J115" i="10" s="1"/>
  <c r="J52" i="10" a="1"/>
  <c r="J52" i="10" s="1"/>
  <c r="J103" i="10" a="1"/>
  <c r="J103" i="10" s="1"/>
  <c r="J55" i="10" a="1"/>
  <c r="J55" i="10" s="1"/>
  <c r="J46" i="10" a="1"/>
  <c r="J46" i="10" s="1"/>
  <c r="J25" i="10" a="1"/>
  <c r="J25" i="10" s="1"/>
  <c r="J65" i="10" a="1"/>
  <c r="J65" i="10" s="1"/>
  <c r="J76" i="10" a="1"/>
  <c r="J76" i="10" s="1"/>
  <c r="J29" i="10" a="1"/>
  <c r="J29" i="10" s="1"/>
  <c r="J59" i="10" a="1"/>
  <c r="J59" i="10" s="1"/>
  <c r="J95" i="10" a="1"/>
  <c r="J95" i="10" s="1"/>
  <c r="J124" i="10" a="1"/>
  <c r="J124" i="10" s="1"/>
  <c r="J18" i="10" a="1"/>
  <c r="J18" i="10" s="1"/>
  <c r="J23" i="10" a="1"/>
  <c r="J23" i="10" s="1"/>
  <c r="J137" i="10" a="1"/>
  <c r="J137" i="10" s="1"/>
  <c r="J20" i="10" a="1"/>
  <c r="J20" i="10" s="1"/>
  <c r="J45" i="10" a="1"/>
  <c r="J45" i="10" s="1"/>
  <c r="J24" i="10" a="1"/>
  <c r="J24" i="10" s="1"/>
  <c r="J111" i="10" a="1"/>
  <c r="J111" i="10" s="1"/>
  <c r="J99" i="10" a="1"/>
  <c r="J99" i="10" s="1"/>
  <c r="J68" i="10" a="1"/>
  <c r="J68" i="10" s="1"/>
  <c r="J28" i="10" a="1"/>
  <c r="J28" i="10" s="1"/>
  <c r="J44" i="10" a="1"/>
  <c r="J44" i="10" s="1"/>
  <c r="J69" i="10" a="1"/>
  <c r="J69" i="10" s="1"/>
  <c r="J58" i="10" a="1"/>
  <c r="J58" i="10" s="1"/>
  <c r="J15" i="10" a="1"/>
  <c r="J15" i="10" s="1"/>
  <c r="J66" i="10" a="1"/>
  <c r="J66" i="10" s="1"/>
  <c r="J119" i="10" a="1"/>
  <c r="J119" i="10" s="1"/>
  <c r="J67" i="10" a="1"/>
  <c r="J67" i="10" s="1"/>
  <c r="J47" i="10" a="1"/>
  <c r="J47" i="10" s="1"/>
  <c r="J92" i="10" a="1"/>
  <c r="J92" i="10" s="1"/>
  <c r="J117" i="10" a="1"/>
  <c r="J117" i="10" s="1"/>
  <c r="J102" i="10" a="1"/>
  <c r="J102" i="10" s="1"/>
  <c r="J123" i="10" a="1"/>
  <c r="J123" i="10" s="1"/>
  <c r="J41" i="10" a="1"/>
  <c r="J41" i="10" s="1"/>
  <c r="J130" i="10" a="1"/>
  <c r="J130" i="10" s="1"/>
  <c r="J75" i="10" a="1"/>
  <c r="J75" i="10" s="1"/>
  <c r="J39" i="10" a="1"/>
  <c r="J39" i="10" s="1"/>
  <c r="J135" i="10" a="1"/>
  <c r="J135" i="10" s="1"/>
  <c r="J64" i="10" a="1"/>
  <c r="J64" i="10" s="1"/>
  <c r="J60" i="10" a="1"/>
  <c r="J60" i="10" s="1"/>
  <c r="J43" i="10" a="1"/>
  <c r="J43" i="10" s="1"/>
  <c r="J70" i="10" a="1"/>
  <c r="J70" i="10" s="1"/>
  <c r="J73" i="10" a="1"/>
  <c r="J73" i="10" s="1"/>
  <c r="J56" i="10" a="1"/>
  <c r="J56" i="10" s="1"/>
  <c r="J31" i="10" a="1"/>
  <c r="J31" i="10" s="1"/>
  <c r="J118" i="10" a="1"/>
  <c r="J118" i="10" s="1"/>
  <c r="J85" i="10" a="1"/>
  <c r="J85" i="10" s="1"/>
  <c r="J81" i="10" a="1"/>
  <c r="J81" i="10" s="1"/>
  <c r="J79" i="10" a="1"/>
  <c r="J79" i="10" s="1"/>
  <c r="J40" i="10" a="1"/>
  <c r="J40" i="10" s="1"/>
  <c r="J83" i="10" a="1"/>
  <c r="J83" i="10" s="1"/>
  <c r="J87" i="10" a="1"/>
  <c r="J87" i="10" s="1"/>
  <c r="J49" i="10" a="1"/>
  <c r="J49" i="10" s="1"/>
  <c r="J80" i="10" a="1"/>
  <c r="J80" i="10" s="1"/>
  <c r="J120" i="10" a="1"/>
  <c r="J120" i="10" s="1"/>
  <c r="J133" i="10" a="1"/>
  <c r="J133" i="10" s="1"/>
  <c r="J16" i="10" a="1"/>
  <c r="J16" i="10" s="1"/>
  <c r="J94" i="10" a="1"/>
  <c r="J94" i="10" s="1"/>
  <c r="J62" i="10" a="1"/>
  <c r="J62" i="10" s="1"/>
  <c r="J50" i="10" a="1"/>
  <c r="J50" i="10" s="1"/>
  <c r="J30" i="10" a="1"/>
  <c r="J30" i="10" s="1"/>
  <c r="J134" i="10" a="1"/>
  <c r="J134" i="10" s="1"/>
  <c r="J32" i="10" a="1"/>
  <c r="J32" i="10" s="1"/>
  <c r="J61" i="10" a="1"/>
  <c r="J61" i="10" s="1"/>
  <c r="J33" i="10" a="1"/>
  <c r="J33" i="10" s="1"/>
  <c r="J97" i="10" a="1"/>
  <c r="J97" i="10" s="1"/>
  <c r="J78" i="10" a="1"/>
  <c r="J78" i="10" s="1"/>
  <c r="J36" i="10" a="1"/>
  <c r="J36" i="10" s="1"/>
  <c r="J113" i="10" a="1"/>
  <c r="J113" i="10" s="1"/>
  <c r="J77" i="10" a="1"/>
  <c r="J77" i="10" s="1"/>
  <c r="J72" i="10" a="1"/>
  <c r="J72" i="10" s="1"/>
  <c r="J110" i="10" a="1"/>
  <c r="J110" i="10" s="1"/>
  <c r="J96" i="10" a="1"/>
  <c r="J96" i="10" s="1"/>
  <c r="J112" i="10" a="1"/>
  <c r="J112" i="10" s="1"/>
  <c r="J26" i="10" a="1"/>
  <c r="J26" i="10" s="1"/>
  <c r="J136" i="10" a="1"/>
  <c r="J136" i="10" s="1"/>
  <c r="J84" i="10" a="1"/>
  <c r="J84" i="10" s="1"/>
  <c r="J42" i="10" a="1"/>
  <c r="J42" i="10" s="1"/>
  <c r="J27" i="10" a="1"/>
  <c r="J27" i="10" s="1"/>
  <c r="J114" i="10" a="1"/>
  <c r="J114" i="10" s="1"/>
  <c r="J37" i="10" a="1"/>
  <c r="J37" i="10" s="1"/>
  <c r="J38" i="10" a="1"/>
  <c r="J38" i="10" s="1"/>
  <c r="J86" i="10" a="1"/>
  <c r="J86" i="10" s="1"/>
  <c r="J101" i="10" a="1"/>
  <c r="J101" i="10" s="1"/>
  <c r="J19" i="10" a="1"/>
  <c r="J19" i="10" s="1"/>
  <c r="J14" i="10" a="1"/>
  <c r="J14" i="10" s="1"/>
  <c r="J131" i="10" a="1"/>
  <c r="J131" i="10" s="1"/>
  <c r="J88" i="10" a="1"/>
  <c r="J88" i="10" s="1"/>
  <c r="J122" i="10" a="1"/>
  <c r="J122" i="10" s="1"/>
  <c r="J48" i="10" a="1"/>
  <c r="J48" i="10" s="1"/>
  <c r="J13" i="10" a="1"/>
  <c r="J13" i="10" s="1"/>
  <c r="J22" i="10" a="1"/>
  <c r="J22" i="10" s="1"/>
  <c r="J100" i="10" a="1"/>
  <c r="J100" i="10" s="1"/>
  <c r="P610" i="9"/>
  <c r="Y54" i="10" s="1" a="1"/>
  <c r="Y54" i="10" s="1"/>
  <c r="Z36" i="10" a="1"/>
  <c r="Z36" i="10" s="1"/>
  <c r="Z64" i="10" a="1"/>
  <c r="Z64" i="10" s="1"/>
  <c r="Z44" i="10" a="1"/>
  <c r="Z44" i="10" s="1"/>
  <c r="Z101" i="10" a="1"/>
  <c r="Z101" i="10" s="1"/>
  <c r="Z15" i="10" a="1"/>
  <c r="Z15" i="10" s="1"/>
  <c r="Z53" i="10" a="1"/>
  <c r="Z53" i="10" s="1"/>
  <c r="Z78" i="10" a="1"/>
  <c r="Z78" i="10" s="1"/>
  <c r="Z34" i="10" a="1"/>
  <c r="Z34" i="10" s="1"/>
  <c r="Z86" i="10" a="1"/>
  <c r="Z86" i="10" s="1"/>
  <c r="Z18" i="10" a="1"/>
  <c r="Z18" i="10" s="1"/>
  <c r="Z118" i="10" a="1"/>
  <c r="Z118" i="10" s="1"/>
  <c r="Z65" i="10" a="1"/>
  <c r="Z65" i="10" s="1"/>
  <c r="Z85" i="10" a="1"/>
  <c r="Z85" i="10" s="1"/>
  <c r="Z37" i="10" a="1"/>
  <c r="Z37" i="10" s="1"/>
  <c r="Z31" i="10" a="1"/>
  <c r="Z31" i="10" s="1"/>
  <c r="Z97" i="10" a="1"/>
  <c r="Z97" i="10" s="1"/>
  <c r="Z43" i="10" a="1"/>
  <c r="Z43" i="10" s="1"/>
  <c r="Z59" i="10" a="1"/>
  <c r="Z59" i="10" s="1"/>
  <c r="Z33" i="10" a="1"/>
  <c r="Z33" i="10" s="1"/>
  <c r="Z111" i="10" a="1"/>
  <c r="Z111" i="10" s="1"/>
  <c r="Z50" i="10" a="1"/>
  <c r="Z50" i="10" s="1"/>
  <c r="Z35" i="10" a="1"/>
  <c r="Z35" i="10" s="1"/>
  <c r="Z66" i="10" a="1"/>
  <c r="Z66" i="10" s="1"/>
  <c r="Z28" i="10" a="1"/>
  <c r="Z28" i="10" s="1"/>
  <c r="Z87" i="10" a="1"/>
  <c r="Z87" i="10" s="1"/>
  <c r="Z136" i="10" a="1"/>
  <c r="Z136" i="10" s="1"/>
  <c r="Z60" i="10" a="1"/>
  <c r="Z60" i="10" s="1"/>
  <c r="Z112" i="10" a="1"/>
  <c r="Z112" i="10" s="1"/>
  <c r="Z94" i="10" a="1"/>
  <c r="Z94" i="10" s="1"/>
  <c r="Z120" i="10" a="1"/>
  <c r="Z120" i="10" s="1"/>
  <c r="Z132" i="10" a="1"/>
  <c r="Z132" i="10" s="1"/>
  <c r="Z83" i="10" a="1"/>
  <c r="Z83" i="10" s="1"/>
  <c r="Z134" i="10" a="1"/>
  <c r="Z134" i="10" s="1"/>
  <c r="Z133" i="10" a="1"/>
  <c r="Z133" i="10" s="1"/>
  <c r="Z27" i="10" a="1"/>
  <c r="Z27" i="10" s="1"/>
  <c r="Z131" i="10" a="1"/>
  <c r="Z131" i="10" s="1"/>
  <c r="Z81" i="10" a="1"/>
  <c r="Z81" i="10" s="1"/>
  <c r="Z89" i="10" a="1"/>
  <c r="Z89" i="10" s="1"/>
  <c r="Z25" i="10" a="1"/>
  <c r="Z25" i="10" s="1"/>
  <c r="Z47" i="10" a="1"/>
  <c r="Z47" i="10" s="1"/>
  <c r="Z19" i="10" a="1"/>
  <c r="Z19" i="10" s="1"/>
  <c r="Z17" i="10" a="1"/>
  <c r="Z17" i="10" s="1"/>
  <c r="Z71" i="10" a="1"/>
  <c r="Z71" i="10" s="1"/>
  <c r="Z114" i="10" a="1"/>
  <c r="Z114" i="10" s="1"/>
  <c r="Z88" i="10" a="1"/>
  <c r="Z88" i="10" s="1"/>
  <c r="Z80" i="10" a="1"/>
  <c r="Z80" i="10" s="1"/>
  <c r="Z39" i="10" a="1"/>
  <c r="Z39" i="10" s="1"/>
  <c r="Z95" i="10" a="1"/>
  <c r="Z95" i="10" s="1"/>
  <c r="Z92" i="10" a="1"/>
  <c r="Z92" i="10" s="1"/>
  <c r="Z40" i="10" a="1"/>
  <c r="Z40" i="10" s="1"/>
  <c r="Z102" i="10" a="1"/>
  <c r="Z102" i="10" s="1"/>
  <c r="Z137" i="10" a="1"/>
  <c r="Z137" i="10" s="1"/>
  <c r="Z79" i="10" a="1"/>
  <c r="Z79" i="10" s="1"/>
  <c r="Z119" i="10" a="1"/>
  <c r="Z119" i="10" s="1"/>
  <c r="Z121" i="10" a="1"/>
  <c r="Z121" i="10" s="1"/>
  <c r="Z110" i="10" a="1"/>
  <c r="Z110" i="10" s="1"/>
  <c r="Z72" i="10" a="1"/>
  <c r="Z72" i="10" s="1"/>
  <c r="Z115" i="10" a="1"/>
  <c r="Z115" i="10" s="1"/>
  <c r="Z76" i="10" a="1"/>
  <c r="Z76" i="10" s="1"/>
  <c r="Z130" i="10" a="1"/>
  <c r="Z130" i="10" s="1"/>
  <c r="Z30" i="10" a="1"/>
  <c r="Z30" i="10" s="1"/>
  <c r="Z32" i="10" a="1"/>
  <c r="Z32" i="10" s="1"/>
  <c r="Z45" i="10" a="1"/>
  <c r="Z45" i="10" s="1"/>
  <c r="Z117" i="10" a="1"/>
  <c r="Z117" i="10" s="1"/>
  <c r="Z135" i="10" a="1"/>
  <c r="Z135" i="10" s="1"/>
  <c r="Z103" i="10" a="1"/>
  <c r="Z103" i="10" s="1"/>
  <c r="Z63" i="10" a="1"/>
  <c r="Z63" i="10" s="1"/>
  <c r="Z84" i="10" a="1"/>
  <c r="Z84" i="10" s="1"/>
  <c r="Z57" i="10" a="1"/>
  <c r="Z57" i="10" s="1"/>
  <c r="Z46" i="10" a="1"/>
  <c r="Z46" i="10" s="1"/>
  <c r="Z13" i="10" a="1"/>
  <c r="Z13" i="10" s="1"/>
  <c r="Z77" i="10" a="1"/>
  <c r="Z77" i="10" s="1"/>
  <c r="Z123" i="10" a="1"/>
  <c r="Z123" i="10" s="1"/>
  <c r="Z42" i="10" a="1"/>
  <c r="Z42" i="10" s="1"/>
  <c r="Z29" i="10" a="1"/>
  <c r="Z29" i="10" s="1"/>
  <c r="Z16" i="10" a="1"/>
  <c r="Z16" i="10" s="1"/>
  <c r="Z23" i="10" a="1"/>
  <c r="Z23" i="10" s="1"/>
  <c r="Z70" i="10" a="1"/>
  <c r="Z70" i="10" s="1"/>
  <c r="Z113" i="10" a="1"/>
  <c r="Z113" i="10" s="1"/>
  <c r="Z58" i="10" a="1"/>
  <c r="Z58" i="10" s="1"/>
  <c r="Z52" i="10" a="1"/>
  <c r="Z52" i="10" s="1"/>
  <c r="Z22" i="10" a="1"/>
  <c r="Z22" i="10" s="1"/>
  <c r="Z26" i="10" a="1"/>
  <c r="Z26" i="10" s="1"/>
  <c r="Z122" i="10" a="1"/>
  <c r="Z122" i="10" s="1"/>
  <c r="Z49" i="10" a="1"/>
  <c r="Z49" i="10" s="1"/>
  <c r="Z41" i="10" a="1"/>
  <c r="Z41" i="10" s="1"/>
  <c r="Z75" i="10" a="1"/>
  <c r="Z75" i="10" s="1"/>
  <c r="Z38" i="10" a="1"/>
  <c r="Z38" i="10" s="1"/>
  <c r="Z20" i="10" a="1"/>
  <c r="Z20" i="10" s="1"/>
  <c r="Z68" i="10" a="1"/>
  <c r="Z68" i="10" s="1"/>
  <c r="Z96" i="10" a="1"/>
  <c r="Z96" i="10" s="1"/>
  <c r="Z14" i="10" a="1"/>
  <c r="Z14" i="10" s="1"/>
  <c r="Z67" i="10" a="1"/>
  <c r="Z67" i="10" s="1"/>
  <c r="Z62" i="10" a="1"/>
  <c r="Z62" i="10" s="1"/>
  <c r="Z69" i="10" a="1"/>
  <c r="Z69" i="10" s="1"/>
  <c r="Z55" i="10" a="1"/>
  <c r="Z55" i="10" s="1"/>
  <c r="Z56" i="10" a="1"/>
  <c r="Z56" i="10" s="1"/>
  <c r="Z73" i="10" a="1"/>
  <c r="Z73" i="10" s="1"/>
  <c r="Z48" i="10" a="1"/>
  <c r="Z48" i="10" s="1"/>
  <c r="Z124" i="10" a="1"/>
  <c r="Z124" i="10" s="1"/>
  <c r="Z61" i="10" a="1"/>
  <c r="Z61" i="10" s="1"/>
  <c r="Z24" i="10" a="1"/>
  <c r="Z24" i="10" s="1"/>
  <c r="Z100" i="10" a="1"/>
  <c r="Z100" i="10" s="1"/>
  <c r="Z99" i="10" a="1"/>
  <c r="Z99" i="10" s="1"/>
  <c r="F11" i="25"/>
  <c r="E97" i="9"/>
  <c r="H54" i="10" s="1" a="1"/>
  <c r="H54" i="10" s="1"/>
  <c r="Z90" i="10" l="1"/>
  <c r="Z91" i="10"/>
  <c r="J90" i="10"/>
  <c r="J91" i="10"/>
  <c r="I90" i="10"/>
  <c r="I91" i="10"/>
  <c r="P586" i="9"/>
  <c r="X54" i="10" s="1" a="1"/>
  <c r="X54" i="10" s="1"/>
  <c r="Y30" i="10" a="1"/>
  <c r="Y30" i="10" s="1"/>
  <c r="Y32" i="10" a="1"/>
  <c r="Y32" i="10" s="1"/>
  <c r="Y40" i="10" a="1"/>
  <c r="Y40" i="10" s="1"/>
  <c r="Y18" i="10" a="1"/>
  <c r="Y18" i="10" s="1"/>
  <c r="Y47" i="10" a="1"/>
  <c r="Y47" i="10" s="1"/>
  <c r="Y130" i="10" a="1"/>
  <c r="Y130" i="10" s="1"/>
  <c r="Y44" i="10" a="1"/>
  <c r="Y44" i="10" s="1"/>
  <c r="Y84" i="10" a="1"/>
  <c r="Y84" i="10" s="1"/>
  <c r="Y71" i="10" a="1"/>
  <c r="Y71" i="10" s="1"/>
  <c r="Y77" i="10" a="1"/>
  <c r="Y77" i="10" s="1"/>
  <c r="Y101" i="10" a="1"/>
  <c r="Y101" i="10" s="1"/>
  <c r="Y13" i="10" a="1"/>
  <c r="Y13" i="10" s="1"/>
  <c r="Y65" i="10" a="1"/>
  <c r="Y65" i="10" s="1"/>
  <c r="Y66" i="10" a="1"/>
  <c r="Y66" i="10" s="1"/>
  <c r="Y111" i="10" a="1"/>
  <c r="Y111" i="10" s="1"/>
  <c r="Y63" i="10" a="1"/>
  <c r="Y63" i="10" s="1"/>
  <c r="Y29" i="10" a="1"/>
  <c r="Y29" i="10" s="1"/>
  <c r="Y52" i="10" a="1"/>
  <c r="Y52" i="10" s="1"/>
  <c r="Y118" i="10" a="1"/>
  <c r="Y118" i="10" s="1"/>
  <c r="Y119" i="10" a="1"/>
  <c r="Y119" i="10" s="1"/>
  <c r="Y73" i="10" a="1"/>
  <c r="Y73" i="10" s="1"/>
  <c r="Y33" i="10" a="1"/>
  <c r="Y33" i="10" s="1"/>
  <c r="Y99" i="10" a="1"/>
  <c r="Y99" i="10" s="1"/>
  <c r="Y110" i="10" a="1"/>
  <c r="Y110" i="10" s="1"/>
  <c r="Y132" i="10" a="1"/>
  <c r="Y132" i="10" s="1"/>
  <c r="Y25" i="10" a="1"/>
  <c r="Y25" i="10" s="1"/>
  <c r="Y121" i="10" a="1"/>
  <c r="Y121" i="10" s="1"/>
  <c r="Y69" i="10" a="1"/>
  <c r="Y69" i="10" s="1"/>
  <c r="Y133" i="10" a="1"/>
  <c r="Y133" i="10" s="1"/>
  <c r="Y15" i="10" a="1"/>
  <c r="Y15" i="10" s="1"/>
  <c r="Y19" i="10" a="1"/>
  <c r="Y19" i="10" s="1"/>
  <c r="Y23" i="10" a="1"/>
  <c r="Y23" i="10" s="1"/>
  <c r="Y100" i="10" a="1"/>
  <c r="Y100" i="10" s="1"/>
  <c r="Y42" i="10" a="1"/>
  <c r="Y42" i="10" s="1"/>
  <c r="Y85" i="10" a="1"/>
  <c r="Y85" i="10" s="1"/>
  <c r="Y17" i="10" a="1"/>
  <c r="Y17" i="10" s="1"/>
  <c r="Y135" i="10" a="1"/>
  <c r="Y135" i="10" s="1"/>
  <c r="Y92" i="10" a="1"/>
  <c r="Y92" i="10" s="1"/>
  <c r="Y120" i="10" a="1"/>
  <c r="Y120" i="10" s="1"/>
  <c r="Y123" i="10" a="1"/>
  <c r="Y123" i="10" s="1"/>
  <c r="Y78" i="10" a="1"/>
  <c r="Y78" i="10" s="1"/>
  <c r="Y41" i="10" a="1"/>
  <c r="Y41" i="10" s="1"/>
  <c r="Y50" i="10" a="1"/>
  <c r="Y50" i="10" s="1"/>
  <c r="Y117" i="10" a="1"/>
  <c r="Y117" i="10" s="1"/>
  <c r="Y67" i="10" a="1"/>
  <c r="Y67" i="10" s="1"/>
  <c r="Y68" i="10" a="1"/>
  <c r="Y68" i="10" s="1"/>
  <c r="Y62" i="10" a="1"/>
  <c r="Y62" i="10" s="1"/>
  <c r="Y46" i="10" a="1"/>
  <c r="Y46" i="10" s="1"/>
  <c r="Y37" i="10" a="1"/>
  <c r="Y37" i="10" s="1"/>
  <c r="Y86" i="10" a="1"/>
  <c r="Y86" i="10" s="1"/>
  <c r="Y102" i="10" a="1"/>
  <c r="Y102" i="10" s="1"/>
  <c r="Y60" i="10" a="1"/>
  <c r="Y60" i="10" s="1"/>
  <c r="Y49" i="10" a="1"/>
  <c r="Y49" i="10" s="1"/>
  <c r="Y88" i="10" a="1"/>
  <c r="Y88" i="10" s="1"/>
  <c r="Y122" i="10" a="1"/>
  <c r="Y122" i="10" s="1"/>
  <c r="Y56" i="10" a="1"/>
  <c r="Y56" i="10" s="1"/>
  <c r="Y97" i="10" a="1"/>
  <c r="Y97" i="10" s="1"/>
  <c r="Y57" i="10" a="1"/>
  <c r="Y57" i="10" s="1"/>
  <c r="Y96" i="10" a="1"/>
  <c r="Y96" i="10" s="1"/>
  <c r="Y38" i="10" a="1"/>
  <c r="Y38" i="10" s="1"/>
  <c r="Y114" i="10" a="1"/>
  <c r="Y114" i="10" s="1"/>
  <c r="Y48" i="10" a="1"/>
  <c r="Y48" i="10" s="1"/>
  <c r="Y79" i="10" a="1"/>
  <c r="Y79" i="10" s="1"/>
  <c r="Y89" i="10" a="1"/>
  <c r="Y89" i="10" s="1"/>
  <c r="Y112" i="10" a="1"/>
  <c r="Y112" i="10" s="1"/>
  <c r="Y103" i="10" a="1"/>
  <c r="Y103" i="10" s="1"/>
  <c r="Y53" i="10" a="1"/>
  <c r="Y53" i="10" s="1"/>
  <c r="Y72" i="10" a="1"/>
  <c r="Y72" i="10" s="1"/>
  <c r="Y26" i="10" a="1"/>
  <c r="Y26" i="10" s="1"/>
  <c r="Y28" i="10" a="1"/>
  <c r="Y28" i="10" s="1"/>
  <c r="Y61" i="10" a="1"/>
  <c r="Y61" i="10" s="1"/>
  <c r="Y80" i="10" a="1"/>
  <c r="Y80" i="10" s="1"/>
  <c r="Y76" i="10" a="1"/>
  <c r="Y76" i="10" s="1"/>
  <c r="Y136" i="10" a="1"/>
  <c r="Y136" i="10" s="1"/>
  <c r="Y27" i="10" a="1"/>
  <c r="Y27" i="10" s="1"/>
  <c r="Y55" i="10" a="1"/>
  <c r="Y55" i="10" s="1"/>
  <c r="Y35" i="10" a="1"/>
  <c r="Y35" i="10" s="1"/>
  <c r="Y31" i="10" a="1"/>
  <c r="Y31" i="10" s="1"/>
  <c r="Y137" i="10" a="1"/>
  <c r="Y137" i="10" s="1"/>
  <c r="Y16" i="10" a="1"/>
  <c r="Y16" i="10" s="1"/>
  <c r="Y36" i="10" a="1"/>
  <c r="Y36" i="10" s="1"/>
  <c r="Y58" i="10" a="1"/>
  <c r="Y58" i="10" s="1"/>
  <c r="Y95" i="10" a="1"/>
  <c r="Y95" i="10" s="1"/>
  <c r="Y94" i="10" a="1"/>
  <c r="Y94" i="10" s="1"/>
  <c r="Y45" i="10" a="1"/>
  <c r="Y45" i="10" s="1"/>
  <c r="Y64" i="10" a="1"/>
  <c r="Y64" i="10" s="1"/>
  <c r="Y134" i="10" a="1"/>
  <c r="Y134" i="10" s="1"/>
  <c r="Y70" i="10" a="1"/>
  <c r="Y70" i="10" s="1"/>
  <c r="Y81" i="10" a="1"/>
  <c r="Y81" i="10" s="1"/>
  <c r="Y59" i="10" a="1"/>
  <c r="Y59" i="10" s="1"/>
  <c r="Y22" i="10" a="1"/>
  <c r="Y22" i="10" s="1"/>
  <c r="Y87" i="10" a="1"/>
  <c r="Y87" i="10" s="1"/>
  <c r="Y34" i="10" a="1"/>
  <c r="Y34" i="10" s="1"/>
  <c r="Y20" i="10" a="1"/>
  <c r="Y20" i="10" s="1"/>
  <c r="Y39" i="10" a="1"/>
  <c r="Y39" i="10" s="1"/>
  <c r="Y113" i="10" a="1"/>
  <c r="Y113" i="10" s="1"/>
  <c r="Y75" i="10" a="1"/>
  <c r="Y75" i="10" s="1"/>
  <c r="Y43" i="10" a="1"/>
  <c r="Y43" i="10" s="1"/>
  <c r="Y24" i="10" a="1"/>
  <c r="Y24" i="10" s="1"/>
  <c r="Y131" i="10" a="1"/>
  <c r="Y131" i="10" s="1"/>
  <c r="Y124" i="10" a="1"/>
  <c r="Y124" i="10" s="1"/>
  <c r="Y14" i="10" a="1"/>
  <c r="Y14" i="10" s="1"/>
  <c r="Y115" i="10" a="1"/>
  <c r="Y115" i="10" s="1"/>
  <c r="Y83" i="10" a="1"/>
  <c r="Y83" i="10" s="1"/>
  <c r="H122" i="10" a="1"/>
  <c r="H122" i="10" s="1"/>
  <c r="H27" i="10" a="1"/>
  <c r="H27" i="10" s="1"/>
  <c r="H72" i="10" a="1"/>
  <c r="H72" i="10" s="1"/>
  <c r="H79" i="10" a="1"/>
  <c r="H79" i="10" s="1"/>
  <c r="H40" i="10" a="1"/>
  <c r="H40" i="10" s="1"/>
  <c r="H38" i="10" a="1"/>
  <c r="H38" i="10" s="1"/>
  <c r="H61" i="10" a="1"/>
  <c r="H61" i="10" s="1"/>
  <c r="H103" i="10" a="1"/>
  <c r="H103" i="10" s="1"/>
  <c r="H56" i="10" a="1"/>
  <c r="H56" i="10" s="1"/>
  <c r="H29" i="10" a="1"/>
  <c r="H29" i="10" s="1"/>
  <c r="H112" i="10" a="1"/>
  <c r="H112" i="10" s="1"/>
  <c r="H135" i="10" a="1"/>
  <c r="H135" i="10" s="1"/>
  <c r="H26" i="10" a="1"/>
  <c r="H26" i="10" s="1"/>
  <c r="H111" i="10" a="1"/>
  <c r="H111" i="10" s="1"/>
  <c r="H15" i="10" a="1"/>
  <c r="H15" i="10" s="1"/>
  <c r="H28" i="10" a="1"/>
  <c r="H28" i="10" s="1"/>
  <c r="H100" i="10" a="1"/>
  <c r="H100" i="10" s="1"/>
  <c r="H30" i="10" a="1"/>
  <c r="H30" i="10" s="1"/>
  <c r="H57" i="10" a="1"/>
  <c r="H57" i="10" s="1"/>
  <c r="H19" i="10" a="1"/>
  <c r="H19" i="10" s="1"/>
  <c r="H80" i="10" a="1"/>
  <c r="H80" i="10" s="1"/>
  <c r="H35" i="10" a="1"/>
  <c r="H35" i="10" s="1"/>
  <c r="H81" i="10" a="1"/>
  <c r="H81" i="10" s="1"/>
  <c r="H87" i="10" a="1"/>
  <c r="H87" i="10" s="1"/>
  <c r="H94" i="10" a="1"/>
  <c r="H94" i="10" s="1"/>
  <c r="H66" i="10" a="1"/>
  <c r="H66" i="10" s="1"/>
  <c r="H93" i="10" a="1"/>
  <c r="H93" i="10" s="1"/>
  <c r="H45" i="10" a="1"/>
  <c r="H45" i="10" s="1"/>
  <c r="H95" i="10" a="1"/>
  <c r="H95" i="10" s="1"/>
  <c r="H55" i="10" a="1"/>
  <c r="H55" i="10" s="1"/>
  <c r="H96" i="10" a="1"/>
  <c r="H96" i="10" s="1"/>
  <c r="H23" i="10" a="1"/>
  <c r="H23" i="10" s="1"/>
  <c r="H101" i="10" a="1"/>
  <c r="H101" i="10" s="1"/>
  <c r="H70" i="10" a="1"/>
  <c r="H70" i="10" s="1"/>
  <c r="H113" i="10" a="1"/>
  <c r="H113" i="10" s="1"/>
  <c r="H121" i="10" a="1"/>
  <c r="H121" i="10" s="1"/>
  <c r="H118" i="10" a="1"/>
  <c r="H118" i="10" s="1"/>
  <c r="H17" i="10" a="1"/>
  <c r="H17" i="10" s="1"/>
  <c r="H114" i="10" a="1"/>
  <c r="H114" i="10" s="1"/>
  <c r="H97" i="10" a="1"/>
  <c r="H97" i="10" s="1"/>
  <c r="H119" i="10" a="1"/>
  <c r="H119" i="10" s="1"/>
  <c r="H99" i="10" a="1"/>
  <c r="H99" i="10" s="1"/>
  <c r="H50" i="10" a="1"/>
  <c r="H50" i="10" s="1"/>
  <c r="H44" i="10" a="1"/>
  <c r="H44" i="10" s="1"/>
  <c r="H137" i="10" a="1"/>
  <c r="H137" i="10" s="1"/>
  <c r="H59" i="10" a="1"/>
  <c r="H59" i="10" s="1"/>
  <c r="H18" i="10" a="1"/>
  <c r="H18" i="10" s="1"/>
  <c r="H84" i="10" a="1"/>
  <c r="H84" i="10" s="1"/>
  <c r="H131" i="10" a="1"/>
  <c r="H131" i="10" s="1"/>
  <c r="H58" i="10" a="1"/>
  <c r="H58" i="10" s="1"/>
  <c r="H134" i="10" a="1"/>
  <c r="H134" i="10" s="1"/>
  <c r="H85" i="10" a="1"/>
  <c r="H85" i="10" s="1"/>
  <c r="H89" i="10" a="1"/>
  <c r="H89" i="10" s="1"/>
  <c r="H36" i="10" a="1"/>
  <c r="H36" i="10" s="1"/>
  <c r="H24" i="10" a="1"/>
  <c r="H24" i="10" s="1"/>
  <c r="H71" i="10" a="1"/>
  <c r="H71" i="10" s="1"/>
  <c r="H39" i="10" a="1"/>
  <c r="H39" i="10" s="1"/>
  <c r="H52" i="10" a="1"/>
  <c r="H52" i="10" s="1"/>
  <c r="H47" i="10" a="1"/>
  <c r="H47" i="10" s="1"/>
  <c r="H22" i="10" a="1"/>
  <c r="H22" i="10" s="1"/>
  <c r="H33" i="10" a="1"/>
  <c r="H33" i="10" s="1"/>
  <c r="H68" i="10" a="1"/>
  <c r="H68" i="10" s="1"/>
  <c r="H64" i="10" a="1"/>
  <c r="H64" i="10" s="1"/>
  <c r="H60" i="10" a="1"/>
  <c r="H60" i="10" s="1"/>
  <c r="H25" i="10" a="1"/>
  <c r="H25" i="10" s="1"/>
  <c r="H43" i="10" a="1"/>
  <c r="H43" i="10" s="1"/>
  <c r="H63" i="10" a="1"/>
  <c r="H63" i="10" s="1"/>
  <c r="H75" i="10" a="1"/>
  <c r="H75" i="10" s="1"/>
  <c r="H16" i="10" a="1"/>
  <c r="H16" i="10" s="1"/>
  <c r="H123" i="10" a="1"/>
  <c r="H123" i="10" s="1"/>
  <c r="H133" i="10" a="1"/>
  <c r="H133" i="10" s="1"/>
  <c r="H42" i="10" a="1"/>
  <c r="H42" i="10" s="1"/>
  <c r="H92" i="10" a="1"/>
  <c r="H92" i="10" s="1"/>
  <c r="H86" i="10" a="1"/>
  <c r="H86" i="10" s="1"/>
  <c r="H34" i="10" a="1"/>
  <c r="H34" i="10" s="1"/>
  <c r="H136" i="10" a="1"/>
  <c r="H136" i="10" s="1"/>
  <c r="H78" i="10" a="1"/>
  <c r="H78" i="10" s="1"/>
  <c r="H120" i="10" a="1"/>
  <c r="H120" i="10" s="1"/>
  <c r="H32" i="10" a="1"/>
  <c r="H32" i="10" s="1"/>
  <c r="H65" i="10" a="1"/>
  <c r="H65" i="10" s="1"/>
  <c r="H83" i="10" a="1"/>
  <c r="H83" i="10" s="1"/>
  <c r="H76" i="10" a="1"/>
  <c r="H76" i="10" s="1"/>
  <c r="H102" i="10" a="1"/>
  <c r="H102" i="10" s="1"/>
  <c r="H77" i="10" a="1"/>
  <c r="H77" i="10" s="1"/>
  <c r="H20" i="10" a="1"/>
  <c r="H20" i="10" s="1"/>
  <c r="H67" i="10" a="1"/>
  <c r="H67" i="10" s="1"/>
  <c r="H73" i="10" a="1"/>
  <c r="H73" i="10" s="1"/>
  <c r="H46" i="10" a="1"/>
  <c r="H46" i="10" s="1"/>
  <c r="H88" i="10" a="1"/>
  <c r="H88" i="10" s="1"/>
  <c r="H117" i="10" a="1"/>
  <c r="H117" i="10" s="1"/>
  <c r="H62" i="10" a="1"/>
  <c r="H62" i="10" s="1"/>
  <c r="H115" i="10" a="1"/>
  <c r="H115" i="10" s="1"/>
  <c r="H37" i="10" a="1"/>
  <c r="H37" i="10" s="1"/>
  <c r="H31" i="10" a="1"/>
  <c r="H31" i="10" s="1"/>
  <c r="H69" i="10" a="1"/>
  <c r="H69" i="10" s="1"/>
  <c r="H132" i="10" a="1"/>
  <c r="H132" i="10" s="1"/>
  <c r="H110" i="10" a="1"/>
  <c r="H110" i="10" s="1"/>
  <c r="H48" i="10" a="1"/>
  <c r="H48" i="10" s="1"/>
  <c r="H14" i="10" a="1"/>
  <c r="H14" i="10" s="1"/>
  <c r="H53" i="10" a="1"/>
  <c r="H53" i="10" s="1"/>
  <c r="H49" i="10" a="1"/>
  <c r="H49" i="10" s="1"/>
  <c r="H13" i="10" a="1"/>
  <c r="H13" i="10" s="1"/>
  <c r="H130" i="10" a="1"/>
  <c r="H130" i="10" s="1"/>
  <c r="H41" i="10" a="1"/>
  <c r="H41" i="10" s="1"/>
  <c r="H124" i="10" a="1"/>
  <c r="H124" i="10" s="1"/>
  <c r="G10" i="25"/>
  <c r="E76" i="9"/>
  <c r="G54" i="10" s="1" a="1"/>
  <c r="G54" i="10" s="1"/>
  <c r="D11" i="25"/>
  <c r="H90" i="10" l="1"/>
  <c r="H91" i="10"/>
  <c r="Y90" i="10"/>
  <c r="Y91" i="10"/>
  <c r="E65" i="9"/>
  <c r="F54" i="10" s="1" a="1"/>
  <c r="F54" i="10" s="1"/>
  <c r="F9" i="25"/>
  <c r="D9" i="25" s="1"/>
  <c r="G41" i="10" a="1"/>
  <c r="G41" i="10" s="1"/>
  <c r="G46" i="10" a="1"/>
  <c r="G46" i="10" s="1"/>
  <c r="G45" i="10" a="1"/>
  <c r="G45" i="10" s="1"/>
  <c r="G131" i="10" a="1"/>
  <c r="G131" i="10" s="1"/>
  <c r="G85" i="10" a="1"/>
  <c r="G85" i="10" s="1"/>
  <c r="G31" i="10" a="1"/>
  <c r="G31" i="10" s="1"/>
  <c r="G86" i="10" a="1"/>
  <c r="G86" i="10" s="1"/>
  <c r="G32" i="10" a="1"/>
  <c r="G32" i="10" s="1"/>
  <c r="G58" i="10" a="1"/>
  <c r="G58" i="10" s="1"/>
  <c r="G111" i="10" a="1"/>
  <c r="G111" i="10" s="1"/>
  <c r="G25" i="10" a="1"/>
  <c r="G25" i="10" s="1"/>
  <c r="G53" i="10" a="1"/>
  <c r="G53" i="10" s="1"/>
  <c r="G19" i="10" a="1"/>
  <c r="G19" i="10" s="1"/>
  <c r="G89" i="10" a="1"/>
  <c r="G89" i="10" s="1"/>
  <c r="G35" i="10" a="1"/>
  <c r="G35" i="10" s="1"/>
  <c r="G92" i="10" a="1"/>
  <c r="G92" i="10" s="1"/>
  <c r="G36" i="10" a="1"/>
  <c r="G36" i="10" s="1"/>
  <c r="G62" i="10" a="1"/>
  <c r="G62" i="10" s="1"/>
  <c r="G99" i="10" a="1"/>
  <c r="G99" i="10" s="1"/>
  <c r="G29" i="10" a="1"/>
  <c r="G29" i="10" s="1"/>
  <c r="G66" i="10" a="1"/>
  <c r="G66" i="10" s="1"/>
  <c r="G95" i="10" a="1"/>
  <c r="G95" i="10" s="1"/>
  <c r="G39" i="10" a="1"/>
  <c r="G39" i="10" s="1"/>
  <c r="G96" i="10" a="1"/>
  <c r="G96" i="10" s="1"/>
  <c r="G40" i="10" a="1"/>
  <c r="G40" i="10" s="1"/>
  <c r="G70" i="10" a="1"/>
  <c r="G70" i="10" s="1"/>
  <c r="G87" i="10" a="1"/>
  <c r="G87" i="10" s="1"/>
  <c r="G33" i="10" a="1"/>
  <c r="G33" i="10" s="1"/>
  <c r="G52" i="10" a="1"/>
  <c r="G52" i="10" s="1"/>
  <c r="G130" i="10" a="1"/>
  <c r="G130" i="10" s="1"/>
  <c r="G76" i="10" a="1"/>
  <c r="G76" i="10" s="1"/>
  <c r="G44" i="10" a="1"/>
  <c r="G44" i="10" s="1"/>
  <c r="G77" i="10" a="1"/>
  <c r="G77" i="10" s="1"/>
  <c r="G47" i="10" a="1"/>
  <c r="G47" i="10" s="1"/>
  <c r="G30" i="10" a="1"/>
  <c r="G30" i="10" s="1"/>
  <c r="G93" i="10" a="1"/>
  <c r="G93" i="10" s="1"/>
  <c r="AN93" i="10" s="1"/>
  <c r="G37" i="10" a="1"/>
  <c r="G37" i="10" s="1"/>
  <c r="G34" i="10" a="1"/>
  <c r="G34" i="10" s="1"/>
  <c r="G114" i="10" a="1"/>
  <c r="G114" i="10" s="1"/>
  <c r="G80" i="10" a="1"/>
  <c r="G80" i="10" s="1"/>
  <c r="G50" i="10" a="1"/>
  <c r="G50" i="10" s="1"/>
  <c r="G81" i="10" a="1"/>
  <c r="G81" i="10" s="1"/>
  <c r="G22" i="10" a="1"/>
  <c r="G22" i="10" s="1"/>
  <c r="G38" i="10" a="1"/>
  <c r="G38" i="10" s="1"/>
  <c r="G97" i="10" a="1"/>
  <c r="G97" i="10" s="1"/>
  <c r="G42" i="10" a="1"/>
  <c r="G42" i="10" s="1"/>
  <c r="G103" i="10" a="1"/>
  <c r="G103" i="10" s="1"/>
  <c r="G55" i="10" a="1"/>
  <c r="G55" i="10" s="1"/>
  <c r="G16" i="10" a="1"/>
  <c r="G16" i="10" s="1"/>
  <c r="G56" i="10" a="1"/>
  <c r="G56" i="10" s="1"/>
  <c r="G17" i="10" a="1"/>
  <c r="G17" i="10" s="1"/>
  <c r="G43" i="10" a="1"/>
  <c r="G43" i="10" s="1"/>
  <c r="G78" i="10" a="1"/>
  <c r="G78" i="10" s="1"/>
  <c r="G48" i="10" a="1"/>
  <c r="G48" i="10" s="1"/>
  <c r="G49" i="10" a="1"/>
  <c r="G49" i="10" s="1"/>
  <c r="G137" i="10" a="1"/>
  <c r="G137" i="10" s="1"/>
  <c r="G59" i="10" a="1"/>
  <c r="G59" i="10" s="1"/>
  <c r="G133" i="10" a="1"/>
  <c r="G133" i="10" s="1"/>
  <c r="G60" i="10" a="1"/>
  <c r="G60" i="10" s="1"/>
  <c r="G13" i="10" a="1"/>
  <c r="G13" i="10" s="1"/>
  <c r="G15" i="10" a="1"/>
  <c r="G15" i="10" s="1"/>
  <c r="G75" i="10" a="1"/>
  <c r="G75" i="10" s="1"/>
  <c r="G14" i="10" a="1"/>
  <c r="G14" i="10" s="1"/>
  <c r="G136" i="10" a="1"/>
  <c r="G136" i="10" s="1"/>
  <c r="G63" i="10" a="1"/>
  <c r="G63" i="10" s="1"/>
  <c r="G132" i="10" a="1"/>
  <c r="G132" i="10" s="1"/>
  <c r="G64" i="10" a="1"/>
  <c r="G64" i="10" s="1"/>
  <c r="G119" i="10" a="1"/>
  <c r="G119" i="10" s="1"/>
  <c r="G20" i="10" a="1"/>
  <c r="G20" i="10" s="1"/>
  <c r="G57" i="10" a="1"/>
  <c r="G57" i="10" s="1"/>
  <c r="G18" i="10" a="1"/>
  <c r="G18" i="10" s="1"/>
  <c r="G135" i="10" a="1"/>
  <c r="G135" i="10" s="1"/>
  <c r="G120" i="10" a="1"/>
  <c r="G120" i="10" s="1"/>
  <c r="G67" i="10" a="1"/>
  <c r="G67" i="10" s="1"/>
  <c r="G121" i="10" a="1"/>
  <c r="G121" i="10" s="1"/>
  <c r="G68" i="10" a="1"/>
  <c r="G68" i="10" s="1"/>
  <c r="G101" i="10" a="1"/>
  <c r="G101" i="10" s="1"/>
  <c r="G134" i="10" a="1"/>
  <c r="G134" i="10" s="1"/>
  <c r="G61" i="10" a="1"/>
  <c r="G61" i="10" s="1"/>
  <c r="G123" i="10" a="1"/>
  <c r="G123" i="10" s="1"/>
  <c r="G88" i="10" a="1"/>
  <c r="G88" i="10" s="1"/>
  <c r="G124" i="10" a="1"/>
  <c r="G124" i="10" s="1"/>
  <c r="G71" i="10" a="1"/>
  <c r="G71" i="10" s="1"/>
  <c r="G117" i="10" a="1"/>
  <c r="G117" i="10" s="1"/>
  <c r="G72" i="10" a="1"/>
  <c r="G72" i="10" s="1"/>
  <c r="G84" i="10" a="1"/>
  <c r="G84" i="10" s="1"/>
  <c r="G118" i="10" a="1"/>
  <c r="G118" i="10" s="1"/>
  <c r="G65" i="10" a="1"/>
  <c r="G65" i="10" s="1"/>
  <c r="G112" i="10" a="1"/>
  <c r="G112" i="10" s="1"/>
  <c r="G26" i="10" a="1"/>
  <c r="G26" i="10" s="1"/>
  <c r="G102" i="10" a="1"/>
  <c r="G102" i="10" s="1"/>
  <c r="G23" i="10" a="1"/>
  <c r="G23" i="10" s="1"/>
  <c r="G110" i="10" a="1"/>
  <c r="G110" i="10" s="1"/>
  <c r="G24" i="10" a="1"/>
  <c r="G24" i="10" s="1"/>
  <c r="G94" i="10" a="1"/>
  <c r="G94" i="10" s="1"/>
  <c r="G122" i="10" a="1"/>
  <c r="G122" i="10" s="1"/>
  <c r="G69" i="10" a="1"/>
  <c r="G69" i="10" s="1"/>
  <c r="G83" i="10" a="1"/>
  <c r="G83" i="10" s="1"/>
  <c r="G113" i="10" a="1"/>
  <c r="G113" i="10" s="1"/>
  <c r="G27" i="10" a="1"/>
  <c r="G27" i="10" s="1"/>
  <c r="G115" i="10" a="1"/>
  <c r="G115" i="10" s="1"/>
  <c r="G28" i="10" a="1"/>
  <c r="G28" i="10" s="1"/>
  <c r="G79" i="10" a="1"/>
  <c r="G79" i="10" s="1"/>
  <c r="G100" i="10" a="1"/>
  <c r="G100" i="10" s="1"/>
  <c r="G73" i="10" a="1"/>
  <c r="G73" i="10" s="1"/>
  <c r="X72" i="10" a="1"/>
  <c r="X72" i="10" s="1"/>
  <c r="X62" i="10" a="1"/>
  <c r="X62" i="10" s="1"/>
  <c r="X24" i="10" a="1"/>
  <c r="X24" i="10" s="1"/>
  <c r="X60" i="10" a="1"/>
  <c r="X60" i="10" s="1"/>
  <c r="X34" i="10" a="1"/>
  <c r="X34" i="10" s="1"/>
  <c r="X131" i="10" a="1"/>
  <c r="X131" i="10" s="1"/>
  <c r="X22" i="10" a="1"/>
  <c r="X22" i="10" s="1"/>
  <c r="X14" i="10" a="1"/>
  <c r="X14" i="10" s="1"/>
  <c r="X121" i="10" a="1"/>
  <c r="X121" i="10" s="1"/>
  <c r="X119" i="10" a="1"/>
  <c r="X119" i="10" s="1"/>
  <c r="X134" i="10" a="1"/>
  <c r="X134" i="10" s="1"/>
  <c r="X47" i="10" a="1"/>
  <c r="X47" i="10" s="1"/>
  <c r="X46" i="10" a="1"/>
  <c r="X46" i="10" s="1"/>
  <c r="X120" i="10" a="1"/>
  <c r="X120" i="10" s="1"/>
  <c r="X25" i="10" a="1"/>
  <c r="X25" i="10" s="1"/>
  <c r="X41" i="10" a="1"/>
  <c r="X41" i="10" s="1"/>
  <c r="X45" i="10" a="1"/>
  <c r="X45" i="10" s="1"/>
  <c r="X29" i="10" a="1"/>
  <c r="X29" i="10" s="1"/>
  <c r="X68" i="10" a="1"/>
  <c r="X68" i="10" s="1"/>
  <c r="X67" i="10" a="1"/>
  <c r="X67" i="10" s="1"/>
  <c r="X16" i="10" a="1"/>
  <c r="X16" i="10" s="1"/>
  <c r="X102" i="10" a="1"/>
  <c r="X102" i="10" s="1"/>
  <c r="X112" i="10" a="1"/>
  <c r="X112" i="10" s="1"/>
  <c r="X86" i="10" a="1"/>
  <c r="X86" i="10" s="1"/>
  <c r="X73" i="10" a="1"/>
  <c r="X73" i="10" s="1"/>
  <c r="X42" i="10" a="1"/>
  <c r="X42" i="10" s="1"/>
  <c r="X124" i="10" a="1"/>
  <c r="X124" i="10" s="1"/>
  <c r="X23" i="10" a="1"/>
  <c r="X23" i="10" s="1"/>
  <c r="X39" i="10" a="1"/>
  <c r="X39" i="10" s="1"/>
  <c r="X13" i="10" a="1"/>
  <c r="X13" i="10" s="1"/>
  <c r="X94" i="10" a="1"/>
  <c r="X94" i="10" s="1"/>
  <c r="X57" i="10" a="1"/>
  <c r="X57" i="10" s="1"/>
  <c r="X135" i="10" a="1"/>
  <c r="X135" i="10" s="1"/>
  <c r="X48" i="10" a="1"/>
  <c r="X48" i="10" s="1"/>
  <c r="X133" i="10" a="1"/>
  <c r="X133" i="10" s="1"/>
  <c r="X99" i="10" a="1"/>
  <c r="X99" i="10" s="1"/>
  <c r="X33" i="10" a="1"/>
  <c r="X33" i="10" s="1"/>
  <c r="X110" i="10" a="1"/>
  <c r="X110" i="10" s="1"/>
  <c r="X20" i="10" a="1"/>
  <c r="X20" i="10" s="1"/>
  <c r="X32" i="10" a="1"/>
  <c r="X32" i="10" s="1"/>
  <c r="X61" i="10" a="1"/>
  <c r="X61" i="10" s="1"/>
  <c r="X19" i="10" a="1"/>
  <c r="X19" i="10" s="1"/>
  <c r="X81" i="10" a="1"/>
  <c r="X81" i="10" s="1"/>
  <c r="X36" i="10" a="1"/>
  <c r="X36" i="10" s="1"/>
  <c r="X63" i="10" a="1"/>
  <c r="X63" i="10" s="1"/>
  <c r="X100" i="10" a="1"/>
  <c r="X100" i="10" s="1"/>
  <c r="X122" i="10" a="1"/>
  <c r="X122" i="10" s="1"/>
  <c r="X84" i="10" a="1"/>
  <c r="X84" i="10" s="1"/>
  <c r="X30" i="10" a="1"/>
  <c r="X30" i="10" s="1"/>
  <c r="X136" i="10" a="1"/>
  <c r="X136" i="10" s="1"/>
  <c r="X52" i="10" a="1"/>
  <c r="X52" i="10" s="1"/>
  <c r="X83" i="10" a="1"/>
  <c r="X83" i="10" s="1"/>
  <c r="X130" i="10" a="1"/>
  <c r="X130" i="10" s="1"/>
  <c r="X31" i="10" a="1"/>
  <c r="X31" i="10" s="1"/>
  <c r="X137" i="10" a="1"/>
  <c r="X137" i="10" s="1"/>
  <c r="X37" i="10" a="1"/>
  <c r="X37" i="10" s="1"/>
  <c r="X89" i="10" a="1"/>
  <c r="X89" i="10" s="1"/>
  <c r="X113" i="10" a="1"/>
  <c r="X113" i="10" s="1"/>
  <c r="X17" i="10" a="1"/>
  <c r="X17" i="10" s="1"/>
  <c r="X15" i="10" a="1"/>
  <c r="X15" i="10" s="1"/>
  <c r="X76" i="10" a="1"/>
  <c r="X76" i="10" s="1"/>
  <c r="X101" i="10" a="1"/>
  <c r="X101" i="10" s="1"/>
  <c r="X66" i="10" a="1"/>
  <c r="X66" i="10" s="1"/>
  <c r="X85" i="10" a="1"/>
  <c r="X85" i="10" s="1"/>
  <c r="X80" i="10" a="1"/>
  <c r="X80" i="10" s="1"/>
  <c r="X77" i="10" a="1"/>
  <c r="X77" i="10" s="1"/>
  <c r="X27" i="10" a="1"/>
  <c r="X27" i="10" s="1"/>
  <c r="X115" i="10" a="1"/>
  <c r="X115" i="10" s="1"/>
  <c r="X40" i="10" a="1"/>
  <c r="X40" i="10" s="1"/>
  <c r="X117" i="10" a="1"/>
  <c r="X117" i="10" s="1"/>
  <c r="X26" i="10" a="1"/>
  <c r="X26" i="10" s="1"/>
  <c r="X114" i="10" a="1"/>
  <c r="X114" i="10" s="1"/>
  <c r="X78" i="10" a="1"/>
  <c r="X78" i="10" s="1"/>
  <c r="X50" i="10" a="1"/>
  <c r="X50" i="10" s="1"/>
  <c r="X123" i="10" a="1"/>
  <c r="X123" i="10" s="1"/>
  <c r="X87" i="10" a="1"/>
  <c r="X87" i="10" s="1"/>
  <c r="X58" i="10" a="1"/>
  <c r="X58" i="10" s="1"/>
  <c r="X55" i="10" a="1"/>
  <c r="X55" i="10" s="1"/>
  <c r="X96" i="10" a="1"/>
  <c r="X96" i="10" s="1"/>
  <c r="X53" i="10" a="1"/>
  <c r="X53" i="10" s="1"/>
  <c r="X65" i="10" a="1"/>
  <c r="X65" i="10" s="1"/>
  <c r="X49" i="10" a="1"/>
  <c r="X49" i="10" s="1"/>
  <c r="X75" i="10" a="1"/>
  <c r="X75" i="10" s="1"/>
  <c r="X59" i="10" a="1"/>
  <c r="X59" i="10" s="1"/>
  <c r="X43" i="10" a="1"/>
  <c r="X43" i="10" s="1"/>
  <c r="X69" i="10" a="1"/>
  <c r="X69" i="10" s="1"/>
  <c r="X118" i="10" a="1"/>
  <c r="X118" i="10" s="1"/>
  <c r="X132" i="10" a="1"/>
  <c r="X132" i="10" s="1"/>
  <c r="X111" i="10" a="1"/>
  <c r="X111" i="10" s="1"/>
  <c r="X18" i="10" a="1"/>
  <c r="X18" i="10" s="1"/>
  <c r="X103" i="10" a="1"/>
  <c r="X103" i="10" s="1"/>
  <c r="X95" i="10" a="1"/>
  <c r="X95" i="10" s="1"/>
  <c r="X56" i="10" a="1"/>
  <c r="X56" i="10" s="1"/>
  <c r="X79" i="10" a="1"/>
  <c r="X79" i="10" s="1"/>
  <c r="X71" i="10" a="1"/>
  <c r="X71" i="10" s="1"/>
  <c r="X97" i="10" a="1"/>
  <c r="X97" i="10" s="1"/>
  <c r="X64" i="10" a="1"/>
  <c r="X64" i="10" s="1"/>
  <c r="X92" i="10" a="1"/>
  <c r="X92" i="10" s="1"/>
  <c r="X28" i="10" a="1"/>
  <c r="X28" i="10" s="1"/>
  <c r="X70" i="10" a="1"/>
  <c r="X70" i="10" s="1"/>
  <c r="X38" i="10" a="1"/>
  <c r="X38" i="10" s="1"/>
  <c r="X44" i="10" a="1"/>
  <c r="X44" i="10" s="1"/>
  <c r="X35" i="10" a="1"/>
  <c r="X35" i="10" s="1"/>
  <c r="X88" i="10" a="1"/>
  <c r="X88" i="10" s="1"/>
  <c r="P6" i="9"/>
  <c r="E806" i="9" s="1"/>
  <c r="P792" i="9"/>
  <c r="D10" i="25"/>
  <c r="G6" i="25"/>
  <c r="G90" i="10" l="1"/>
  <c r="G91" i="10"/>
  <c r="X90" i="10"/>
  <c r="X91" i="10"/>
  <c r="E7" i="9"/>
  <c r="F8" i="25"/>
  <c r="F84" i="10" a="1"/>
  <c r="F84" i="10" s="1"/>
  <c r="F121" i="10" a="1"/>
  <c r="F121" i="10" s="1"/>
  <c r="F46" i="10" a="1"/>
  <c r="F46" i="10" s="1"/>
  <c r="F134" i="10" a="1"/>
  <c r="F134" i="10" s="1"/>
  <c r="F113" i="10" a="1"/>
  <c r="F113" i="10" s="1"/>
  <c r="F45" i="10" a="1"/>
  <c r="F45" i="10" s="1"/>
  <c r="F48" i="10" a="1"/>
  <c r="F48" i="10" s="1"/>
  <c r="F35" i="10" a="1"/>
  <c r="F35" i="10" s="1"/>
  <c r="F68" i="10" a="1"/>
  <c r="F68" i="10" s="1"/>
  <c r="F83" i="10" a="1"/>
  <c r="F83" i="10" s="1"/>
  <c r="F38" i="10" a="1"/>
  <c r="F38" i="10" s="1"/>
  <c r="F50" i="10" a="1"/>
  <c r="F50" i="10" s="1"/>
  <c r="F70" i="10" a="1"/>
  <c r="F70" i="10" s="1"/>
  <c r="F17" i="10" a="1"/>
  <c r="F17" i="10" s="1"/>
  <c r="F86" i="10" a="1"/>
  <c r="F86" i="10" s="1"/>
  <c r="F28" i="10" a="1"/>
  <c r="F28" i="10" s="1"/>
  <c r="F43" i="10" a="1"/>
  <c r="F43" i="10" s="1"/>
  <c r="F30" i="10" a="1"/>
  <c r="F30" i="10" s="1"/>
  <c r="F102" i="10" a="1"/>
  <c r="F102" i="10" s="1"/>
  <c r="F80" i="10" a="1"/>
  <c r="F80" i="10" s="1"/>
  <c r="F32" i="10" a="1"/>
  <c r="F32" i="10" s="1"/>
  <c r="F110" i="10" a="1"/>
  <c r="F110" i="10" s="1"/>
  <c r="F71" i="10" a="1"/>
  <c r="F71" i="10" s="1"/>
  <c r="F13" i="10" a="1"/>
  <c r="F13" i="10" s="1"/>
  <c r="F41" i="10" a="1"/>
  <c r="F41" i="10" s="1"/>
  <c r="F97" i="10" a="1"/>
  <c r="F97" i="10" s="1"/>
  <c r="F85" i="10" a="1"/>
  <c r="F85" i="10" s="1"/>
  <c r="F101" i="10" a="1"/>
  <c r="F101" i="10" s="1"/>
  <c r="F66" i="10" a="1"/>
  <c r="F66" i="10" s="1"/>
  <c r="F39" i="10" a="1"/>
  <c r="F39" i="10" s="1"/>
  <c r="F31" i="10" a="1"/>
  <c r="F31" i="10" s="1"/>
  <c r="F96" i="10" a="1"/>
  <c r="F96" i="10" s="1"/>
  <c r="F118" i="10" a="1"/>
  <c r="F118" i="10" s="1"/>
  <c r="F94" i="10" a="1"/>
  <c r="F94" i="10" s="1"/>
  <c r="F123" i="10" a="1"/>
  <c r="F123" i="10" s="1"/>
  <c r="F40" i="10" a="1"/>
  <c r="F40" i="10" s="1"/>
  <c r="F133" i="10" a="1"/>
  <c r="F133" i="10" s="1"/>
  <c r="F27" i="10" a="1"/>
  <c r="F27" i="10" s="1"/>
  <c r="F124" i="10" a="1"/>
  <c r="F124" i="10" s="1"/>
  <c r="F33" i="10" a="1"/>
  <c r="F33" i="10" s="1"/>
  <c r="F77" i="10" a="1"/>
  <c r="F77" i="10" s="1"/>
  <c r="F73" i="10" a="1"/>
  <c r="F73" i="10" s="1"/>
  <c r="F26" i="10" a="1"/>
  <c r="F26" i="10" s="1"/>
  <c r="F137" i="10" a="1"/>
  <c r="F137" i="10" s="1"/>
  <c r="F58" i="10" a="1"/>
  <c r="F58" i="10" s="1"/>
  <c r="F78" i="10" a="1"/>
  <c r="F78" i="10" s="1"/>
  <c r="F76" i="10" a="1"/>
  <c r="F76" i="10" s="1"/>
  <c r="F22" i="10" a="1"/>
  <c r="F22" i="10" s="1"/>
  <c r="F69" i="10" a="1"/>
  <c r="F69" i="10" s="1"/>
  <c r="F55" i="10" a="1"/>
  <c r="F55" i="10" s="1"/>
  <c r="F24" i="10" a="1"/>
  <c r="F24" i="10" s="1"/>
  <c r="F120" i="10" a="1"/>
  <c r="F120" i="10" s="1"/>
  <c r="F99" i="10" a="1"/>
  <c r="F99" i="10" s="1"/>
  <c r="F117" i="10" a="1"/>
  <c r="F117" i="10" s="1"/>
  <c r="F111" i="10" a="1"/>
  <c r="F111" i="10" s="1"/>
  <c r="F49" i="10" a="1"/>
  <c r="F49" i="10" s="1"/>
  <c r="F81" i="10" a="1"/>
  <c r="F81" i="10" s="1"/>
  <c r="F65" i="10" a="1"/>
  <c r="F65" i="10" s="1"/>
  <c r="F56" i="10" a="1"/>
  <c r="F56" i="10" s="1"/>
  <c r="F88" i="10" a="1"/>
  <c r="F88" i="10" s="1"/>
  <c r="F20" i="10" a="1"/>
  <c r="F20" i="10" s="1"/>
  <c r="F18" i="10" a="1"/>
  <c r="F18" i="10" s="1"/>
  <c r="F60" i="10" a="1"/>
  <c r="F60" i="10" s="1"/>
  <c r="F34" i="10" a="1"/>
  <c r="F34" i="10" s="1"/>
  <c r="F25" i="10" a="1"/>
  <c r="F25" i="10" s="1"/>
  <c r="F23" i="10" a="1"/>
  <c r="F23" i="10" s="1"/>
  <c r="F36" i="10" a="1"/>
  <c r="F36" i="10" s="1"/>
  <c r="F47" i="10" a="1"/>
  <c r="F47" i="10" s="1"/>
  <c r="F29" i="10" a="1"/>
  <c r="F29" i="10" s="1"/>
  <c r="F92" i="10" a="1"/>
  <c r="F92" i="10" s="1"/>
  <c r="F114" i="10" a="1"/>
  <c r="F114" i="10" s="1"/>
  <c r="F64" i="10" a="1"/>
  <c r="F64" i="10" s="1"/>
  <c r="F132" i="10" a="1"/>
  <c r="F132" i="10" s="1"/>
  <c r="F15" i="10" a="1"/>
  <c r="F15" i="10" s="1"/>
  <c r="F89" i="10" a="1"/>
  <c r="F89" i="10" s="1"/>
  <c r="F61" i="10" a="1"/>
  <c r="F61" i="10" s="1"/>
  <c r="F57" i="10" a="1"/>
  <c r="F57" i="10" s="1"/>
  <c r="F63" i="10" a="1"/>
  <c r="F63" i="10" s="1"/>
  <c r="F136" i="10" a="1"/>
  <c r="F136" i="10" s="1"/>
  <c r="F87" i="10" a="1"/>
  <c r="F87" i="10" s="1"/>
  <c r="F130" i="10" a="1"/>
  <c r="F130" i="10" s="1"/>
  <c r="F79" i="10" a="1"/>
  <c r="F79" i="10" s="1"/>
  <c r="F119" i="10" a="1"/>
  <c r="F119" i="10" s="1"/>
  <c r="F14" i="10" a="1"/>
  <c r="F14" i="10" s="1"/>
  <c r="F95" i="10" a="1"/>
  <c r="F95" i="10" s="1"/>
  <c r="F135" i="10" a="1"/>
  <c r="F135" i="10" s="1"/>
  <c r="F19" i="10" a="1"/>
  <c r="F19" i="10" s="1"/>
  <c r="F103" i="10" a="1"/>
  <c r="F103" i="10" s="1"/>
  <c r="F67" i="10" a="1"/>
  <c r="F67" i="10" s="1"/>
  <c r="F37" i="10" a="1"/>
  <c r="F37" i="10" s="1"/>
  <c r="F115" i="10" a="1"/>
  <c r="F115" i="10" s="1"/>
  <c r="F59" i="10" a="1"/>
  <c r="F59" i="10" s="1"/>
  <c r="F42" i="10" a="1"/>
  <c r="F42" i="10" s="1"/>
  <c r="F75" i="10" a="1"/>
  <c r="F75" i="10" s="1"/>
  <c r="F72" i="10" a="1"/>
  <c r="F72" i="10" s="1"/>
  <c r="F100" i="10" a="1"/>
  <c r="F100" i="10" s="1"/>
  <c r="F52" i="10" a="1"/>
  <c r="F52" i="10" s="1"/>
  <c r="F62" i="10" a="1"/>
  <c r="F62" i="10" s="1"/>
  <c r="F44" i="10" a="1"/>
  <c r="F44" i="10" s="1"/>
  <c r="F131" i="10" a="1"/>
  <c r="F131" i="10" s="1"/>
  <c r="F16" i="10" a="1"/>
  <c r="F16" i="10" s="1"/>
  <c r="F53" i="10" a="1"/>
  <c r="F53" i="10" s="1"/>
  <c r="F122" i="10" a="1"/>
  <c r="F122" i="10" s="1"/>
  <c r="F112" i="10" a="1"/>
  <c r="F112" i="10" s="1"/>
  <c r="E54" i="10" l="1" a="1"/>
  <c r="E54" i="10" s="1"/>
  <c r="AN54" i="10" s="1"/>
  <c r="AP91" i="10" a="1"/>
  <c r="AP91" i="10" s="1"/>
  <c r="AP90" i="10" a="1"/>
  <c r="AP90" i="10" s="1"/>
  <c r="F90" i="10"/>
  <c r="F91" i="10"/>
  <c r="D8" i="25"/>
  <c r="F6" i="25"/>
  <c r="E56" i="10" a="1"/>
  <c r="E56" i="10" s="1"/>
  <c r="AN56" i="10" s="1"/>
  <c r="A56" i="10" s="1"/>
  <c r="E20" i="10" a="1"/>
  <c r="E20" i="10" s="1"/>
  <c r="AN20" i="10" s="1"/>
  <c r="E62" i="10" a="1"/>
  <c r="E62" i="10" s="1"/>
  <c r="AN62" i="10" s="1"/>
  <c r="E66" i="10" a="1"/>
  <c r="E66" i="10" s="1"/>
  <c r="AN66" i="10" s="1"/>
  <c r="E110" i="10" a="1"/>
  <c r="E110" i="10" s="1"/>
  <c r="AN110" i="10" s="1"/>
  <c r="A110" i="10" s="1"/>
  <c r="E81" i="10" a="1"/>
  <c r="E81" i="10" s="1"/>
  <c r="AN81" i="10" s="1"/>
  <c r="A81" i="10" s="1"/>
  <c r="E87" i="10" a="1"/>
  <c r="E87" i="10" s="1"/>
  <c r="AN87" i="10" s="1"/>
  <c r="E22" i="10" a="1"/>
  <c r="E22" i="10" s="1"/>
  <c r="AN22" i="10" s="1"/>
  <c r="E45" i="10" a="1"/>
  <c r="E45" i="10" s="1"/>
  <c r="AN45" i="10" s="1"/>
  <c r="AP59" i="10" a="1"/>
  <c r="AP59" i="10" s="1"/>
  <c r="AP110" i="10" a="1"/>
  <c r="AP110" i="10" s="1"/>
  <c r="AP117" i="10" a="1"/>
  <c r="AP117" i="10" s="1"/>
  <c r="AP88" i="10" a="1"/>
  <c r="AP88" i="10" s="1"/>
  <c r="AP83" i="10" a="1"/>
  <c r="AP83" i="10" s="1"/>
  <c r="AP47" i="10" a="1"/>
  <c r="AP47" i="10" s="1"/>
  <c r="AP96" i="10" a="1"/>
  <c r="AP96" i="10" s="1"/>
  <c r="AP58" i="10" a="1"/>
  <c r="AP58" i="10" s="1"/>
  <c r="AP97" i="10" a="1"/>
  <c r="AP97" i="10" s="1"/>
  <c r="AP30" i="10" a="1"/>
  <c r="AP30" i="10" s="1"/>
  <c r="E65" i="10" a="1"/>
  <c r="E65" i="10" s="1"/>
  <c r="AN65" i="10" s="1"/>
  <c r="E37" i="10" a="1"/>
  <c r="E37" i="10" s="1"/>
  <c r="AN37" i="10" s="1"/>
  <c r="A37" i="10" s="1"/>
  <c r="E117" i="10" a="1"/>
  <c r="E117" i="10" s="1"/>
  <c r="AN117" i="10" s="1"/>
  <c r="A117" i="10" s="1"/>
  <c r="E50" i="10" a="1"/>
  <c r="E50" i="10" s="1"/>
  <c r="AN50" i="10" s="1"/>
  <c r="A50" i="10" s="1"/>
  <c r="E64" i="10" a="1"/>
  <c r="E64" i="10" s="1"/>
  <c r="AN64" i="10" s="1"/>
  <c r="E48" i="10" a="1"/>
  <c r="E48" i="10" s="1"/>
  <c r="AN48" i="10" s="1"/>
  <c r="A48" i="10" s="1"/>
  <c r="E73" i="10" a="1"/>
  <c r="E73" i="10" s="1"/>
  <c r="AN73" i="10" s="1"/>
  <c r="E71" i="10" a="1"/>
  <c r="E71" i="10" s="1"/>
  <c r="AN71" i="10" s="1"/>
  <c r="A71" i="10" s="1"/>
  <c r="E53" i="10" a="1"/>
  <c r="E53" i="10" s="1"/>
  <c r="AN53" i="10" s="1"/>
  <c r="AP61" i="10" a="1"/>
  <c r="AP61" i="10" s="1"/>
  <c r="AP79" i="10" a="1"/>
  <c r="AP79" i="10" s="1"/>
  <c r="AP52" i="10" a="1"/>
  <c r="AP52" i="10" s="1"/>
  <c r="AP35" i="10" a="1"/>
  <c r="AP35" i="10" s="1"/>
  <c r="AP85" i="10" a="1"/>
  <c r="AP85" i="10" s="1"/>
  <c r="AP95" i="10" a="1"/>
  <c r="AP95" i="10" s="1"/>
  <c r="E99" i="10" a="1"/>
  <c r="E99" i="10" s="1"/>
  <c r="AN99" i="10" s="1"/>
  <c r="E123" i="10" a="1"/>
  <c r="E123" i="10" s="1"/>
  <c r="AN123" i="10" s="1"/>
  <c r="A123" i="10" s="1"/>
  <c r="E132" i="10" a="1"/>
  <c r="E132" i="10" s="1"/>
  <c r="AN132" i="10" s="1"/>
  <c r="A132" i="10" s="1"/>
  <c r="E39" i="10" a="1"/>
  <c r="E39" i="10" s="1"/>
  <c r="AN39" i="10" s="1"/>
  <c r="E29" i="10" a="1"/>
  <c r="E29" i="10" s="1"/>
  <c r="AN29" i="10" s="1"/>
  <c r="A29" i="10" s="1"/>
  <c r="E124" i="10" a="1"/>
  <c r="E124" i="10" s="1"/>
  <c r="AN124" i="10" s="1"/>
  <c r="A124" i="10" s="1"/>
  <c r="E96" i="10" a="1"/>
  <c r="E96" i="10" s="1"/>
  <c r="AN96" i="10" s="1"/>
  <c r="A96" i="10" s="1"/>
  <c r="E88" i="10" a="1"/>
  <c r="E88" i="10" s="1"/>
  <c r="AN88" i="10" s="1"/>
  <c r="E136" i="10" a="1"/>
  <c r="E136" i="10" s="1"/>
  <c r="AN136" i="10" s="1"/>
  <c r="AP14" i="10" a="1"/>
  <c r="AP14" i="10" s="1"/>
  <c r="AP132" i="10" a="1"/>
  <c r="AP132" i="10" s="1"/>
  <c r="AP66" i="10" a="1"/>
  <c r="AP66" i="10" s="1"/>
  <c r="AP19" i="10" a="1"/>
  <c r="AP19" i="10" s="1"/>
  <c r="AP75" i="10" a="1"/>
  <c r="AP75" i="10" s="1"/>
  <c r="AP70" i="10" a="1"/>
  <c r="AP70" i="10" s="1"/>
  <c r="AP56" i="10" a="1"/>
  <c r="AP56" i="10" s="1"/>
  <c r="AP17" i="10" a="1"/>
  <c r="AP17" i="10" s="1"/>
  <c r="AP77" i="10" a="1"/>
  <c r="AP77" i="10" s="1"/>
  <c r="AP63" i="10" a="1"/>
  <c r="AP63" i="10" s="1"/>
  <c r="E76" i="10" a="1"/>
  <c r="E76" i="10" s="1"/>
  <c r="AN76" i="10" s="1"/>
  <c r="A76" i="10" s="1"/>
  <c r="E103" i="10" a="1"/>
  <c r="E103" i="10" s="1"/>
  <c r="AN103" i="10" s="1"/>
  <c r="E43" i="10" a="1"/>
  <c r="E43" i="10" s="1"/>
  <c r="AN43" i="10" s="1"/>
  <c r="A43" i="10" s="1"/>
  <c r="E101" i="10" a="1"/>
  <c r="E101" i="10" s="1"/>
  <c r="AN101" i="10" s="1"/>
  <c r="E113" i="10" a="1"/>
  <c r="E113" i="10" s="1"/>
  <c r="AN113" i="10" s="1"/>
  <c r="E28" i="10" a="1"/>
  <c r="E28" i="10" s="1"/>
  <c r="AN28" i="10" s="1"/>
  <c r="E121" i="10" a="1"/>
  <c r="E121" i="10" s="1"/>
  <c r="AN121" i="10" s="1"/>
  <c r="E19" i="10" a="1"/>
  <c r="E19" i="10" s="1"/>
  <c r="AN19" i="10" s="1"/>
  <c r="E86" i="10" a="1"/>
  <c r="E86" i="10" s="1"/>
  <c r="AP103" i="10" a="1"/>
  <c r="AP103" i="10" s="1"/>
  <c r="AP29" i="10" a="1"/>
  <c r="AP29" i="10" s="1"/>
  <c r="AP38" i="10" a="1"/>
  <c r="AP38" i="10" s="1"/>
  <c r="AP37" i="10" a="1"/>
  <c r="AP37" i="10" s="1"/>
  <c r="AP41" i="10" a="1"/>
  <c r="AP41" i="10" s="1"/>
  <c r="AP122" i="10" a="1"/>
  <c r="AP122" i="10" s="1"/>
  <c r="AP100" i="10" a="1"/>
  <c r="AP100" i="10" s="1"/>
  <c r="AP27" i="10" a="1"/>
  <c r="AP27" i="10" s="1"/>
  <c r="AP26" i="10" a="1"/>
  <c r="AP26" i="10" s="1"/>
  <c r="E18" i="10" a="1"/>
  <c r="E18" i="10" s="1"/>
  <c r="AN18" i="10" s="1"/>
  <c r="E30" i="10" a="1"/>
  <c r="E30" i="10" s="1"/>
  <c r="AN30" i="10" s="1"/>
  <c r="A30" i="10" s="1"/>
  <c r="E115" i="10" a="1"/>
  <c r="E115" i="10" s="1"/>
  <c r="AN115" i="10" s="1"/>
  <c r="E133" i="10" a="1"/>
  <c r="E133" i="10" s="1"/>
  <c r="AN133" i="10" s="1"/>
  <c r="A133" i="10" s="1"/>
  <c r="E119" i="10" a="1"/>
  <c r="E119" i="10" s="1"/>
  <c r="AN119" i="10" s="1"/>
  <c r="A119" i="10" s="1"/>
  <c r="E44" i="10" a="1"/>
  <c r="E44" i="10" s="1"/>
  <c r="AN44" i="10" s="1"/>
  <c r="E97" i="10" a="1"/>
  <c r="E97" i="10" s="1"/>
  <c r="AN97" i="10" s="1"/>
  <c r="E89" i="10" a="1"/>
  <c r="E89" i="10" s="1"/>
  <c r="AN89" i="10" s="1"/>
  <c r="E47" i="10" a="1"/>
  <c r="E47" i="10" s="1"/>
  <c r="AN47" i="10" s="1"/>
  <c r="A47" i="10" s="1"/>
  <c r="AP89" i="10" a="1"/>
  <c r="AP89" i="10" s="1"/>
  <c r="AP73" i="10" a="1"/>
  <c r="AP73" i="10" s="1"/>
  <c r="AP119" i="10" a="1"/>
  <c r="AP119" i="10" s="1"/>
  <c r="AP121" i="10" a="1"/>
  <c r="AP121" i="10" s="1"/>
  <c r="AP111" i="10" a="1"/>
  <c r="AP111" i="10" s="1"/>
  <c r="AP84" i="10" a="1"/>
  <c r="AP84" i="10" s="1"/>
  <c r="AP32" i="10" a="1"/>
  <c r="AP32" i="10" s="1"/>
  <c r="AP34" i="10" a="1"/>
  <c r="AP34" i="10" s="1"/>
  <c r="AP57" i="10" a="1"/>
  <c r="AP57" i="10" s="1"/>
  <c r="AP60" i="10" a="1"/>
  <c r="AP60" i="10" s="1"/>
  <c r="E67" i="10" a="1"/>
  <c r="E67" i="10" s="1"/>
  <c r="AN67" i="10" s="1"/>
  <c r="E61" i="10" a="1"/>
  <c r="E61" i="10" s="1"/>
  <c r="AN61" i="10" s="1"/>
  <c r="A61" i="10" s="1"/>
  <c r="E26" i="10" a="1"/>
  <c r="E26" i="10" s="1"/>
  <c r="AN26" i="10" s="1"/>
  <c r="E77" i="10" a="1"/>
  <c r="E77" i="10" s="1"/>
  <c r="AN77" i="10" s="1"/>
  <c r="E42" i="10" a="1"/>
  <c r="E42" i="10" s="1"/>
  <c r="AN42" i="10" s="1"/>
  <c r="A42" i="10" s="1"/>
  <c r="E111" i="10" a="1"/>
  <c r="E111" i="10" s="1"/>
  <c r="AN111" i="10" s="1"/>
  <c r="E80" i="10" a="1"/>
  <c r="E80" i="10" s="1"/>
  <c r="AN80" i="10" s="1"/>
  <c r="A80" i="10" s="1"/>
  <c r="E59" i="10" a="1"/>
  <c r="E59" i="10" s="1"/>
  <c r="AN59" i="10" s="1"/>
  <c r="E35" i="10" a="1"/>
  <c r="E35" i="10" s="1"/>
  <c r="AN35" i="10" s="1"/>
  <c r="AP130" i="10" a="1"/>
  <c r="AP130" i="10" s="1"/>
  <c r="AP62" i="10" a="1"/>
  <c r="AP62" i="10" s="1"/>
  <c r="AP120" i="10" a="1"/>
  <c r="AP120" i="10" s="1"/>
  <c r="AP31" i="10" a="1"/>
  <c r="AP31" i="10" s="1"/>
  <c r="AP72" i="10" a="1"/>
  <c r="AP72" i="10" s="1"/>
  <c r="AP46" i="10" a="1"/>
  <c r="AP46" i="10" s="1"/>
  <c r="AP13" i="10" a="1"/>
  <c r="AP13" i="10" s="1"/>
  <c r="AP123" i="10" a="1"/>
  <c r="AP123" i="10" s="1"/>
  <c r="AP135" i="10" a="1"/>
  <c r="AP135" i="10" s="1"/>
  <c r="E32" i="10" a="1"/>
  <c r="E32" i="10" s="1"/>
  <c r="AN32" i="10" s="1"/>
  <c r="E78" i="10" a="1"/>
  <c r="E78" i="10" s="1"/>
  <c r="AN78" i="10" s="1"/>
  <c r="A78" i="10" s="1"/>
  <c r="E85" i="10" a="1"/>
  <c r="E85" i="10" s="1"/>
  <c r="E137" i="10" a="1"/>
  <c r="E137" i="10" s="1"/>
  <c r="AN137" i="10" s="1"/>
  <c r="A137" i="10" s="1"/>
  <c r="E120" i="10" a="1"/>
  <c r="E120" i="10" s="1"/>
  <c r="AN120" i="10" s="1"/>
  <c r="A120" i="10" s="1"/>
  <c r="E46" i="10" a="1"/>
  <c r="E46" i="10" s="1"/>
  <c r="AN46" i="10" s="1"/>
  <c r="E134" i="10" a="1"/>
  <c r="E134" i="10" s="1"/>
  <c r="AN134" i="10" s="1"/>
  <c r="A134" i="10" s="1"/>
  <c r="E27" i="10" a="1"/>
  <c r="E27" i="10" s="1"/>
  <c r="AN27" i="10" s="1"/>
  <c r="AP33" i="10" a="1"/>
  <c r="AP33" i="10" s="1"/>
  <c r="AP45" i="10" a="1"/>
  <c r="AP45" i="10" s="1"/>
  <c r="AP101" i="10" a="1"/>
  <c r="AP101" i="10" s="1"/>
  <c r="AP24" i="10" a="1"/>
  <c r="AP24" i="10" s="1"/>
  <c r="AP15" i="10" a="1"/>
  <c r="AP15" i="10" s="1"/>
  <c r="AP50" i="10" a="1"/>
  <c r="AP50" i="10" s="1"/>
  <c r="AP115" i="10" a="1"/>
  <c r="AP115" i="10" s="1"/>
  <c r="AP131" i="10" a="1"/>
  <c r="AP131" i="10" s="1"/>
  <c r="AP113" i="10" a="1"/>
  <c r="AP113" i="10" s="1"/>
  <c r="AP20" i="10" a="1"/>
  <c r="AP20" i="10" s="1"/>
  <c r="E792" i="9"/>
  <c r="G794" i="9" s="1"/>
  <c r="AP134" i="10" a="1"/>
  <c r="AP134" i="10" s="1"/>
  <c r="E36" i="10" a="1"/>
  <c r="E36" i="10" s="1"/>
  <c r="AN36" i="10" s="1"/>
  <c r="A36" i="10" s="1"/>
  <c r="E49" i="10" a="1"/>
  <c r="E49" i="10" s="1"/>
  <c r="AN49" i="10" s="1"/>
  <c r="A49" i="10" s="1"/>
  <c r="E13" i="10" a="1"/>
  <c r="E13" i="10" s="1"/>
  <c r="AN13" i="10" s="1"/>
  <c r="A13" i="10" s="1"/>
  <c r="E38" i="10" a="1"/>
  <c r="E38" i="10" s="1"/>
  <c r="AN38" i="10" s="1"/>
  <c r="E69" i="10" a="1"/>
  <c r="E69" i="10" s="1"/>
  <c r="AN69" i="10" s="1"/>
  <c r="A69" i="10" s="1"/>
  <c r="E60" i="10" a="1"/>
  <c r="E60" i="10" s="1"/>
  <c r="AN60" i="10" s="1"/>
  <c r="A60" i="10" s="1"/>
  <c r="E72" i="10" a="1"/>
  <c r="E72" i="10" s="1"/>
  <c r="AN72" i="10" s="1"/>
  <c r="A72" i="10" s="1"/>
  <c r="E118" i="10" a="1"/>
  <c r="E118" i="10" s="1"/>
  <c r="AN118" i="10" s="1"/>
  <c r="A118" i="10" s="1"/>
  <c r="AP118" i="10" a="1"/>
  <c r="AP118" i="10" s="1"/>
  <c r="AP99" i="10" a="1"/>
  <c r="AP99" i="10" s="1"/>
  <c r="AP92" i="10" a="1"/>
  <c r="AP92" i="10" s="1"/>
  <c r="AP80" i="10" a="1"/>
  <c r="AP80" i="10" s="1"/>
  <c r="AP44" i="10" a="1"/>
  <c r="AP44" i="10" s="1"/>
  <c r="E55" i="10" a="1"/>
  <c r="E55" i="10" s="1"/>
  <c r="AN55" i="10" s="1"/>
  <c r="A55" i="10" s="1"/>
  <c r="E23" i="10" a="1"/>
  <c r="E23" i="10" s="1"/>
  <c r="AN23" i="10" s="1"/>
  <c r="E16" i="10" a="1"/>
  <c r="E16" i="10" s="1"/>
  <c r="AN16" i="10" s="1"/>
  <c r="A16" i="10" s="1"/>
  <c r="E100" i="10" a="1"/>
  <c r="E100" i="10" s="1"/>
  <c r="AN100" i="10" s="1"/>
  <c r="E17" i="10" a="1"/>
  <c r="E17" i="10" s="1"/>
  <c r="AN17" i="10" s="1"/>
  <c r="E33" i="10" a="1"/>
  <c r="E33" i="10" s="1"/>
  <c r="AN33" i="10" s="1"/>
  <c r="A33" i="10" s="1"/>
  <c r="E31" i="10" a="1"/>
  <c r="E31" i="10" s="1"/>
  <c r="AN31" i="10" s="1"/>
  <c r="E68" i="10" a="1"/>
  <c r="E68" i="10" s="1"/>
  <c r="AN68" i="10" s="1"/>
  <c r="AP39" i="10" a="1"/>
  <c r="AP39" i="10" s="1"/>
  <c r="H7" i="25"/>
  <c r="E41" i="10" a="1"/>
  <c r="E41" i="10" s="1"/>
  <c r="AN41" i="10" s="1"/>
  <c r="E40" i="10" a="1"/>
  <c r="E40" i="10" s="1"/>
  <c r="AN40" i="10" s="1"/>
  <c r="A40" i="10" s="1"/>
  <c r="E94" i="10" a="1"/>
  <c r="E94" i="10" s="1"/>
  <c r="AN94" i="10" s="1"/>
  <c r="E102" i="10" a="1"/>
  <c r="E102" i="10" s="1"/>
  <c r="AN102" i="10" s="1"/>
  <c r="E15" i="10" a="1"/>
  <c r="E15" i="10" s="1"/>
  <c r="AN15" i="10" s="1"/>
  <c r="E34" i="10" a="1"/>
  <c r="E34" i="10" s="1"/>
  <c r="AN34" i="10" s="1"/>
  <c r="A34" i="10" s="1"/>
  <c r="E135" i="10" a="1"/>
  <c r="E135" i="10" s="1"/>
  <c r="AN135" i="10" s="1"/>
  <c r="A135" i="10" s="1"/>
  <c r="E84" i="10" a="1"/>
  <c r="E84" i="10" s="1"/>
  <c r="AN84" i="10" s="1"/>
  <c r="A84" i="10" s="1"/>
  <c r="AP124" i="10" a="1"/>
  <c r="AP124" i="10" s="1"/>
  <c r="AP112" i="10" a="1"/>
  <c r="AP112" i="10" s="1"/>
  <c r="AP68" i="10" a="1"/>
  <c r="AP68" i="10" s="1"/>
  <c r="AP28" i="10" a="1"/>
  <c r="AP28" i="10" s="1"/>
  <c r="AP94" i="10" a="1"/>
  <c r="AP94" i="10" s="1"/>
  <c r="E6" i="9"/>
  <c r="AP67" i="10" a="1"/>
  <c r="AP67" i="10" s="1"/>
  <c r="AP81" i="10" a="1"/>
  <c r="AP81" i="10" s="1"/>
  <c r="AP71" i="10" a="1"/>
  <c r="AP71" i="10" s="1"/>
  <c r="AP53" i="10" a="1"/>
  <c r="AP53" i="10" s="1"/>
  <c r="AP43" i="10" a="1"/>
  <c r="AP43" i="10" s="1"/>
  <c r="AP36" i="10" a="1"/>
  <c r="AP36" i="10" s="1"/>
  <c r="AP65" i="10" a="1"/>
  <c r="AP65" i="10" s="1"/>
  <c r="E95" i="10" a="1"/>
  <c r="E95" i="10" s="1"/>
  <c r="AN95" i="10" s="1"/>
  <c r="E75" i="10" a="1"/>
  <c r="E75" i="10" s="1"/>
  <c r="AN75" i="10" s="1"/>
  <c r="E70" i="10" a="1"/>
  <c r="E70" i="10" s="1"/>
  <c r="AN70" i="10" s="1"/>
  <c r="A70" i="10" s="1"/>
  <c r="E83" i="10" a="1"/>
  <c r="E83" i="10" s="1"/>
  <c r="AN83" i="10" s="1"/>
  <c r="E57" i="10" a="1"/>
  <c r="E57" i="10" s="1"/>
  <c r="AN57" i="10" s="1"/>
  <c r="A57" i="10" s="1"/>
  <c r="E58" i="10" a="1"/>
  <c r="E58" i="10" s="1"/>
  <c r="AN58" i="10" s="1"/>
  <c r="E131" i="10" a="1"/>
  <c r="E131" i="10" s="1"/>
  <c r="AN131" i="10" s="1"/>
  <c r="E112" i="10" a="1"/>
  <c r="E112" i="10" s="1"/>
  <c r="AN112" i="10" s="1"/>
  <c r="E114" i="10" a="1"/>
  <c r="E114" i="10" s="1"/>
  <c r="AN114" i="10" s="1"/>
  <c r="AP137" i="10" a="1"/>
  <c r="AP137" i="10" s="1"/>
  <c r="AP55" i="10" a="1"/>
  <c r="AP55" i="10" s="1"/>
  <c r="AP42" i="10" a="1"/>
  <c r="AP42" i="10" s="1"/>
  <c r="AP22" i="10" a="1"/>
  <c r="AP22" i="10" s="1"/>
  <c r="AP78" i="10" a="1"/>
  <c r="AP78" i="10" s="1"/>
  <c r="AP114" i="10" a="1"/>
  <c r="AP114" i="10" s="1"/>
  <c r="AP18" i="10" a="1"/>
  <c r="AP18" i="10" s="1"/>
  <c r="AP64" i="10" a="1"/>
  <c r="AP64" i="10" s="1"/>
  <c r="AP69" i="10" a="1"/>
  <c r="AP69" i="10" s="1"/>
  <c r="AP76" i="10" a="1"/>
  <c r="AP76" i="10" s="1"/>
  <c r="AP136" i="10" a="1"/>
  <c r="AP136" i="10" s="1"/>
  <c r="E25" i="10" a="1"/>
  <c r="E25" i="10" s="1"/>
  <c r="AN25" i="10" s="1"/>
  <c r="E79" i="10" a="1"/>
  <c r="E79" i="10" s="1"/>
  <c r="AN79" i="10" s="1"/>
  <c r="A79" i="10" s="1"/>
  <c r="E122" i="10" a="1"/>
  <c r="E122" i="10" s="1"/>
  <c r="AN122" i="10" s="1"/>
  <c r="A122" i="10" s="1"/>
  <c r="E92" i="10" a="1"/>
  <c r="E92" i="10" s="1"/>
  <c r="AN92" i="10" s="1"/>
  <c r="A92" i="10" s="1"/>
  <c r="E52" i="10" a="1"/>
  <c r="E52" i="10" s="1"/>
  <c r="AN52" i="10" s="1"/>
  <c r="E130" i="10" a="1"/>
  <c r="E130" i="10" s="1"/>
  <c r="AN130" i="10" s="1"/>
  <c r="E63" i="10" a="1"/>
  <c r="E63" i="10" s="1"/>
  <c r="AN63" i="10" s="1"/>
  <c r="E24" i="10" a="1"/>
  <c r="E24" i="10" s="1"/>
  <c r="AN24" i="10" s="1"/>
  <c r="E14" i="10" a="1"/>
  <c r="E14" i="10" s="1"/>
  <c r="AN14" i="10" s="1"/>
  <c r="AP40" i="10" a="1"/>
  <c r="AP40" i="10" s="1"/>
  <c r="AP48" i="10" a="1"/>
  <c r="AP48" i="10" s="1"/>
  <c r="AP86" i="10" a="1"/>
  <c r="AP86" i="10" s="1"/>
  <c r="AP25" i="10" a="1"/>
  <c r="AP25" i="10" s="1"/>
  <c r="AP87" i="10" a="1"/>
  <c r="AP87" i="10" s="1"/>
  <c r="AP16" i="10" a="1"/>
  <c r="AP16" i="10" s="1"/>
  <c r="AP49" i="10" a="1"/>
  <c r="AP49" i="10" s="1"/>
  <c r="AP133" i="10" a="1"/>
  <c r="AP133" i="10" s="1"/>
  <c r="AP102" i="10" a="1"/>
  <c r="AP102" i="10" s="1"/>
  <c r="AP23" i="10" a="1"/>
  <c r="AP23" i="10" s="1"/>
  <c r="AN86" i="10" l="1"/>
  <c r="A86" i="10" s="1"/>
  <c r="E91" i="10"/>
  <c r="AN91" i="10" s="1"/>
  <c r="AN85" i="10"/>
  <c r="E90" i="10"/>
  <c r="AN90" i="10" s="1"/>
  <c r="AS65" i="10"/>
  <c r="AS63" i="10"/>
  <c r="AS52" i="10"/>
  <c r="A14" i="10"/>
  <c r="A15" i="10" s="1"/>
  <c r="AS58" i="10"/>
  <c r="A58" i="10"/>
  <c r="D7" i="25"/>
  <c r="D6" i="25" s="1"/>
  <c r="H6" i="25"/>
  <c r="AS62" i="10"/>
  <c r="A62" i="10"/>
  <c r="A59" i="10"/>
  <c r="AS59" i="10"/>
  <c r="A64" i="10"/>
  <c r="AS64" i="10"/>
  <c r="A108" i="10"/>
  <c r="A17" i="10" l="1"/>
  <c r="A19" i="10" s="1"/>
  <c r="AS51" i="10"/>
  <c r="A18" i="10" l="1"/>
  <c r="A20" i="10" l="1"/>
  <c r="A22" i="10" l="1"/>
  <c r="A23" i="10" s="1"/>
  <c r="A24" i="10" l="1"/>
  <c r="A25" i="10" s="1"/>
  <c r="A26" i="10" s="1"/>
  <c r="A27" i="10" l="1"/>
  <c r="A28" i="10" s="1"/>
  <c r="A31" i="10" s="1"/>
  <c r="A32" i="10" s="1"/>
  <c r="A35" i="10" s="1"/>
  <c r="A38" i="10" l="1"/>
  <c r="A39" i="10"/>
  <c r="A41" i="10" l="1"/>
  <c r="A44" i="10" s="1"/>
  <c r="A45" i="10" s="1"/>
  <c r="A46" i="10" s="1"/>
  <c r="A52" i="10" s="1"/>
  <c r="A53" i="10" s="1"/>
  <c r="A54" i="10" l="1"/>
  <c r="A94" i="10"/>
  <c r="A95" i="10" s="1"/>
  <c r="A97" i="10" s="1"/>
  <c r="A63" i="10" l="1"/>
  <c r="A65" i="10" s="1"/>
  <c r="A66" i="10" s="1"/>
  <c r="A67" i="10" s="1"/>
  <c r="A68" i="10" s="1"/>
  <c r="A73" i="10" s="1"/>
  <c r="A75" i="10" s="1"/>
  <c r="A77" i="10" s="1"/>
  <c r="A85" i="10" s="1"/>
  <c r="A87" i="10" s="1"/>
  <c r="A88" i="10" s="1"/>
  <c r="A89" i="10" s="1"/>
  <c r="A90" i="10" l="1"/>
  <c r="A91" i="10" s="1"/>
  <c r="A99" i="10" s="1"/>
  <c r="A100" i="10" l="1"/>
  <c r="A101" i="10" s="1"/>
  <c r="A102" i="10" s="1"/>
  <c r="A103" i="10" s="1"/>
  <c r="A104" i="10" l="1"/>
  <c r="A106" i="10" s="1"/>
  <c r="A107" i="10" l="1"/>
  <c r="A109" i="10" s="1"/>
  <c r="A111" i="10" s="1"/>
  <c r="A112" i="10" s="1"/>
  <c r="A113" i="10" s="1"/>
  <c r="A126" i="10"/>
  <c r="A114" i="10" l="1"/>
  <c r="A115" i="10"/>
  <c r="A121" i="10" s="1"/>
  <c r="A127" i="10" s="1"/>
  <c r="A130" i="10" s="1"/>
  <c r="A131" i="10" s="1"/>
  <c r="A13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<sst xmlns="http://schemas.openxmlformats.org/spreadsheetml/2006/main" count="8105" uniqueCount="1301">
  <si>
    <t>Cột</t>
  </si>
  <si>
    <t>TT</t>
  </si>
  <si>
    <t>TĐG-1</t>
  </si>
  <si>
    <t>LR-4</t>
  </si>
  <si>
    <t>m</t>
  </si>
  <si>
    <t>Ghi chú</t>
  </si>
  <si>
    <t>Thiết bị</t>
  </si>
  <si>
    <t>Cái</t>
  </si>
  <si>
    <t>Ống nối dây nhôm lõi thép; AC-70</t>
  </si>
  <si>
    <t>Bộ</t>
  </si>
  <si>
    <t>Móng</t>
  </si>
  <si>
    <t>MN12-4</t>
  </si>
  <si>
    <t>Lần</t>
  </si>
  <si>
    <t>VT</t>
  </si>
  <si>
    <t>Dây</t>
  </si>
  <si>
    <t>Tiếp địa</t>
  </si>
  <si>
    <t>RG-2</t>
  </si>
  <si>
    <t>Cách điện chuỗi néo polymer 22 kV kèm phụ kiện; CN-22</t>
  </si>
  <si>
    <t>CN-22</t>
  </si>
  <si>
    <t>6CN-22</t>
  </si>
  <si>
    <t>PX</t>
  </si>
  <si>
    <t>A</t>
  </si>
  <si>
    <t>Công dụng</t>
  </si>
  <si>
    <t>TN-1,2</t>
  </si>
  <si>
    <t>MT-1</t>
  </si>
  <si>
    <t>MT-0</t>
  </si>
  <si>
    <t>Ống nối dây nhôm lõi thép; AC-50</t>
  </si>
  <si>
    <t>Ống nối dây nhôm lõi thép; AC-95</t>
  </si>
  <si>
    <t>B</t>
  </si>
  <si>
    <t>I</t>
  </si>
  <si>
    <t>II</t>
  </si>
  <si>
    <t>Loại cột</t>
  </si>
  <si>
    <t>Dây néo</t>
  </si>
  <si>
    <t>Hiện có</t>
  </si>
  <si>
    <t>BẢNG TỔNG KÊ MÓNG, CỘT, TIẾP ĐỊA, VTTB CÁC VỊ TRÍ CỘT - PHẦN ĐƯỜNG DÂY HẠ ÁP</t>
  </si>
  <si>
    <t>Phụ kiện dây dẫn</t>
  </si>
  <si>
    <t>STT</t>
  </si>
  <si>
    <t>Kẹp răng</t>
  </si>
  <si>
    <t>ABC4x70</t>
  </si>
  <si>
    <t>Tên vật liệu -Cấu kiện</t>
  </si>
  <si>
    <t>Quy cách</t>
  </si>
  <si>
    <t xml:space="preserve"> Đơn</t>
  </si>
  <si>
    <t>Cáp voặn xoắn XLPE-0,6/1kV-A ABC4x95</t>
  </si>
  <si>
    <t>Cáp voặn xoắn XLPE-0,6/1kV-A ABC4x70</t>
  </si>
  <si>
    <t>Cáp voặn xoắn XLPE-0,6/1kV-A ABC4x50</t>
  </si>
  <si>
    <t>Móng trụ bê tông ly tâm; TN-1,2</t>
  </si>
  <si>
    <t>MN9-3</t>
  </si>
  <si>
    <t>TKH35-8</t>
  </si>
  <si>
    <t>TKH35-10</t>
  </si>
  <si>
    <t>TKH50-8</t>
  </si>
  <si>
    <t>TKH50-10</t>
  </si>
  <si>
    <t>TĐN-2a</t>
  </si>
  <si>
    <t>TĐN-3</t>
  </si>
  <si>
    <t>TĐN-3a</t>
  </si>
  <si>
    <t>Vật tư - thiết bị</t>
  </si>
  <si>
    <t>PHẦN LẮP ĐẶT MỚI</t>
  </si>
  <si>
    <t>x</t>
  </si>
  <si>
    <t>Phần thiết bị</t>
  </si>
  <si>
    <t>MBA 250KVA-22/0,4kV</t>
  </si>
  <si>
    <t>Máy</t>
  </si>
  <si>
    <t>Cấp mới</t>
  </si>
  <si>
    <t>MBA 160KVA-22/0,4kV</t>
  </si>
  <si>
    <t>MBA 100KVA-22/0,4kV</t>
  </si>
  <si>
    <t>Phần xây dựng</t>
  </si>
  <si>
    <t>2a</t>
  </si>
  <si>
    <t>Móng cột MT-2</t>
  </si>
  <si>
    <t xml:space="preserve">Móng </t>
  </si>
  <si>
    <t>Móng cột MG-3 (12)</t>
  </si>
  <si>
    <t>Sứ đứng 24KV(kèm ty sứ ) + dây buộc</t>
  </si>
  <si>
    <t>Sợi</t>
  </si>
  <si>
    <t>2b</t>
  </si>
  <si>
    <t>Phần xây dựng khác</t>
  </si>
  <si>
    <t xml:space="preserve">Tủ hạ áp TĐ - 1XT </t>
  </si>
  <si>
    <t>Tủ</t>
  </si>
  <si>
    <t>Bộ xà trạm 2 cột BTLT-14 (ghép đôi)</t>
  </si>
  <si>
    <t>Bộ xà trạm 2 cột BTLT-12 (ghép đôi)</t>
  </si>
  <si>
    <t>Bộ xà trạm 1 cột BTLT 10,5-12m</t>
  </si>
  <si>
    <t>Bộ xà trạm 1 cột BTLT 14m</t>
  </si>
  <si>
    <t>Bộ xà treo MBA 1 pha (trên 1 cột)</t>
  </si>
  <si>
    <t>Đai thép + khuy đai cố định cáp TBA</t>
  </si>
  <si>
    <t>Biển cấm</t>
  </si>
  <si>
    <t>Biển tên trạm</t>
  </si>
  <si>
    <t>Phần vật liệu điện</t>
  </si>
  <si>
    <t>Cầu chì tự rơi 24KV -100A</t>
  </si>
  <si>
    <t>Dây chảy cao thế 3K</t>
  </si>
  <si>
    <t>Dây chảy cao thế 6K</t>
  </si>
  <si>
    <t>Dây chảy cao thế 10K</t>
  </si>
  <si>
    <t>Mét</t>
  </si>
  <si>
    <t>Áp tô mát 3F-600V-200A</t>
  </si>
  <si>
    <r>
      <t>Cáp MV25mm</t>
    </r>
    <r>
      <rPr>
        <vertAlign val="superscript"/>
        <sz val="12"/>
        <rFont val="Times New Roman"/>
        <family val="1"/>
      </rPr>
      <t xml:space="preserve">2 </t>
    </r>
  </si>
  <si>
    <r>
      <t>Cáp MV35mm</t>
    </r>
    <r>
      <rPr>
        <vertAlign val="superscript"/>
        <sz val="12"/>
        <rFont val="Times New Roman"/>
        <family val="1"/>
      </rPr>
      <t xml:space="preserve">2 </t>
    </r>
  </si>
  <si>
    <r>
      <t>Cáp MV50mm</t>
    </r>
    <r>
      <rPr>
        <vertAlign val="superscript"/>
        <sz val="12"/>
        <rFont val="Times New Roman"/>
        <family val="1"/>
      </rPr>
      <t xml:space="preserve">2 </t>
    </r>
  </si>
  <si>
    <r>
      <t>Cáp MV70mm</t>
    </r>
    <r>
      <rPr>
        <vertAlign val="superscript"/>
        <sz val="12"/>
        <rFont val="Times New Roman"/>
        <family val="1"/>
      </rPr>
      <t xml:space="preserve">2 </t>
    </r>
  </si>
  <si>
    <r>
      <t>Cáp MV95mm</t>
    </r>
    <r>
      <rPr>
        <vertAlign val="superscript"/>
        <sz val="12"/>
        <rFont val="Times New Roman"/>
        <family val="1"/>
      </rPr>
      <t xml:space="preserve">2 </t>
    </r>
  </si>
  <si>
    <r>
      <t>Cáp MV(3x50+1x25)mm</t>
    </r>
    <r>
      <rPr>
        <vertAlign val="superscript"/>
        <sz val="12"/>
        <rFont val="Times New Roman"/>
        <family val="1"/>
      </rPr>
      <t xml:space="preserve">2 </t>
    </r>
  </si>
  <si>
    <r>
      <t>Cáp MV(3x70+1x35)mm</t>
    </r>
    <r>
      <rPr>
        <vertAlign val="superscript"/>
        <sz val="12"/>
        <rFont val="Times New Roman"/>
        <family val="1"/>
      </rPr>
      <t xml:space="preserve">2 </t>
    </r>
  </si>
  <si>
    <r>
      <t>Cáp MV(3x95+1x50)mm</t>
    </r>
    <r>
      <rPr>
        <vertAlign val="superscript"/>
        <sz val="12"/>
        <rFont val="Times New Roman"/>
        <family val="1"/>
      </rPr>
      <t>2</t>
    </r>
  </si>
  <si>
    <t>Đầu cốt đồng 25 (đấu cáp hạ áp)</t>
  </si>
  <si>
    <t>Đầu cốt đồng 35 (đấu cáp hạ áp)</t>
  </si>
  <si>
    <t>Đầu cốt đồng 50 (đấu cáp hạ áp)</t>
  </si>
  <si>
    <t>Đầu cốt đồng 70 (đấu cáp hạ áp)</t>
  </si>
  <si>
    <t>Đầu cốt đồng 95 (đấu cáp hạ áp)</t>
  </si>
  <si>
    <t>Đầu cốt đồng nhôm 95 (đấu cáp XT)</t>
  </si>
  <si>
    <t>Đầu cốt đồng nhôm 120 (đấu cáp XT)</t>
  </si>
  <si>
    <t>Thùng công tơ 3 pha</t>
  </si>
  <si>
    <t>Công tơ gián tiếp 5A-220/380V</t>
  </si>
  <si>
    <t>Công tơ đo đếm trực tiếp 50-100A-220V</t>
  </si>
  <si>
    <t>Biến dòng hạ thế 400/5</t>
  </si>
  <si>
    <t>Biến dòng hạ thế 250/5</t>
  </si>
  <si>
    <t>Biến dòng hạ thế 200/5</t>
  </si>
  <si>
    <t>Biến dòng hạ thế 150/5</t>
  </si>
  <si>
    <t>Cáp tín hiệu 4x2,5mm2</t>
  </si>
  <si>
    <t>Cáp vặn xoắn ABC 4x95</t>
  </si>
  <si>
    <t>Cáp vặn xoắn ABC 4x120</t>
  </si>
  <si>
    <t xml:space="preserve">Phần tách lưới hạ áp </t>
  </si>
  <si>
    <t>Đai thép ĐT-2+Khóa đai</t>
  </si>
  <si>
    <t>Giá móc cáp ABC</t>
  </si>
  <si>
    <t>Khóa néo cáp ABC</t>
  </si>
  <si>
    <t>Tăng đơ</t>
  </si>
  <si>
    <t>Xà HXN-2</t>
  </si>
  <si>
    <t>Xà HXN-3</t>
  </si>
  <si>
    <t>Jăk 4 sứ</t>
  </si>
  <si>
    <t>Sứ ống chỉ SO-0,4 (kèm ty sứ )</t>
  </si>
  <si>
    <t>Kẹp cáp nhôm 70/95</t>
  </si>
  <si>
    <t>PHẦN THÁO LẮP ĐẶT LẠI</t>
  </si>
  <si>
    <t>MBA 160KVA-22/0,4kV (SDL)</t>
  </si>
  <si>
    <t>MBA 100KVA-22/0,4kV (SDL)</t>
  </si>
  <si>
    <t>Chống sét van 18KV (SDL)</t>
  </si>
  <si>
    <t>Cầu chì tự rơi 24KV -100A (SDL)</t>
  </si>
  <si>
    <t>Sứ đứng 24KV (SDL)</t>
  </si>
  <si>
    <t>Tủ hạ áp TĐ-0,4kV trọn bộ (SDL)</t>
  </si>
  <si>
    <t>Cáp đồng bọc MV(3x70+1x50) (SDL)</t>
  </si>
  <si>
    <t>Hệ thống đo đếm</t>
  </si>
  <si>
    <t>C</t>
  </si>
  <si>
    <t>PHẦN THU HỒI NHẬP KHO</t>
  </si>
  <si>
    <t>MBA 50KVA-22/0,23kV</t>
  </si>
  <si>
    <t>Nhập kho</t>
  </si>
  <si>
    <t>MBA 40KVA-22/0,23kV</t>
  </si>
  <si>
    <t>Tủ hạ áp TĐ-02</t>
  </si>
  <si>
    <t>Áp tô mát 1 pha 100A</t>
  </si>
  <si>
    <t>Ghi chú: Toàn bộ HT đo đếm do các Điện lực tự thực hiện</t>
  </si>
  <si>
    <t>SĐ-22</t>
  </si>
  <si>
    <t>TB</t>
  </si>
  <si>
    <t>Đầu cốt đồng nhôm 50</t>
  </si>
  <si>
    <t>CuAl-50</t>
  </si>
  <si>
    <t>Đầu cốt đồng nhôm 70</t>
  </si>
  <si>
    <t>CuAl-70</t>
  </si>
  <si>
    <t>Đầu cốt đồng nhôm 95</t>
  </si>
  <si>
    <t>CuAl-95</t>
  </si>
  <si>
    <t>Đầu cốt đồng nhôm 120</t>
  </si>
  <si>
    <t>CuAl-120</t>
  </si>
  <si>
    <t>ĐT-1</t>
  </si>
  <si>
    <t>ĐT-2</t>
  </si>
  <si>
    <t>KN-ABC</t>
  </si>
  <si>
    <t>KĐ-ABC</t>
  </si>
  <si>
    <t>Khóa đỡ cáp ABC</t>
  </si>
  <si>
    <t>GM-ABC</t>
  </si>
  <si>
    <t>Dây dẫn</t>
  </si>
  <si>
    <t>ABC4x50</t>
  </si>
  <si>
    <t>ABC4x95</t>
  </si>
  <si>
    <t>ABC4x120</t>
  </si>
  <si>
    <t>Kẹp răng xuyên cách điện IPC50-120</t>
  </si>
  <si>
    <t>IPC50-120</t>
  </si>
  <si>
    <t>Công tơ</t>
  </si>
  <si>
    <t>Thùng</t>
  </si>
  <si>
    <t>Thu hồi</t>
  </si>
  <si>
    <t>Trụ</t>
  </si>
  <si>
    <t>Cáp voặn xoắn XLPE-0,6/1kV-A ABC4x120</t>
  </si>
  <si>
    <t>Phần cột</t>
  </si>
  <si>
    <t>III</t>
  </si>
  <si>
    <t>IV</t>
  </si>
  <si>
    <t>V</t>
  </si>
  <si>
    <t>VI</t>
  </si>
  <si>
    <t>VII</t>
  </si>
  <si>
    <t>Giao chéo và góc</t>
  </si>
  <si>
    <t>Phụ kiện</t>
  </si>
  <si>
    <t>VIII</t>
  </si>
  <si>
    <t>Thùng 01 công tơ</t>
  </si>
  <si>
    <t>Thùng 04 công tơ</t>
  </si>
  <si>
    <t>Thùng 01 công tơ 3pha</t>
  </si>
  <si>
    <t>T1CT</t>
  </si>
  <si>
    <t>T4CT</t>
  </si>
  <si>
    <t>T1CT3P</t>
  </si>
  <si>
    <t>T1CT-DC</t>
  </si>
  <si>
    <t>T4CT-DC</t>
  </si>
  <si>
    <t>T1CT3P-DC</t>
  </si>
  <si>
    <t>Thùng 01 công tơ di chuyển</t>
  </si>
  <si>
    <t>Thùng 04 công tơ di chuyển</t>
  </si>
  <si>
    <t>Thùng 01 công tơ 3pha di chuyển</t>
  </si>
  <si>
    <t>Đai thép buộc 01 trụ BTLT</t>
  </si>
  <si>
    <t>Đai thép buộc 02 trụ BTLT</t>
  </si>
  <si>
    <t>2KN-ABC</t>
  </si>
  <si>
    <t>2GM-ABC</t>
  </si>
  <si>
    <t>BTV-5m</t>
  </si>
  <si>
    <t xml:space="preserve">Dây </t>
  </si>
  <si>
    <t>Trụ BTV5m</t>
  </si>
  <si>
    <t>AV-70</t>
  </si>
  <si>
    <t>Phụ kiện chuỗi néo 22kV cho dây AC tiết diện 50-120 mm2</t>
  </si>
  <si>
    <t>Ống nối dây nhôm lõi thép; AC-120</t>
  </si>
  <si>
    <t>VĐ-50&lt;5</t>
  </si>
  <si>
    <t>VĐ-95&lt;5</t>
  </si>
  <si>
    <t>BG-95</t>
  </si>
  <si>
    <t>Kéo dây
vượt đường, bẻ góc</t>
  </si>
  <si>
    <t>BG-70</t>
  </si>
  <si>
    <t>VĐ-70&lt;5</t>
  </si>
  <si>
    <t>Giao chéo đường giao thông &lt; 5 m; dây70 mm2</t>
  </si>
  <si>
    <t>Giao chéo đường giao thông &lt; 5 m; dây 95 mm2</t>
  </si>
  <si>
    <t>Vị trí góc cho dây 50 mm2</t>
  </si>
  <si>
    <t>Vị trí góc cho dây 70 mm2</t>
  </si>
  <si>
    <t>Vị trí góc cho dây 95 mm2</t>
  </si>
  <si>
    <t>BG-50</t>
  </si>
  <si>
    <t>Giao chéo đường giao thông &lt; 5 m; dây 50 mm2</t>
  </si>
  <si>
    <t>Giao chéo đường giao thông &lt;10 m; dây 95 mm2</t>
  </si>
  <si>
    <t>UCLE</t>
  </si>
  <si>
    <t>Tháo gỡ lắp đặt lại</t>
  </si>
  <si>
    <t>SO-0,4</t>
  </si>
  <si>
    <t>Cách điện đứng</t>
  </si>
  <si>
    <t>Xà XA1</t>
  </si>
  <si>
    <t>XA-1TH</t>
  </si>
  <si>
    <t>Móng trụ bê tông ly tâm; MT-0</t>
  </si>
  <si>
    <t>Xà</t>
  </si>
  <si>
    <t>Nối bọc IPC 50/120 2 bulong</t>
  </si>
  <si>
    <t>MG-1</t>
  </si>
  <si>
    <t>Móng trụ bê tông ly tâm: MG-1</t>
  </si>
  <si>
    <t>Bu lông móc; BLM-16x250</t>
  </si>
  <si>
    <t>BLM-16x250</t>
  </si>
  <si>
    <t>ON-50</t>
  </si>
  <si>
    <t>ON-95</t>
  </si>
  <si>
    <t>ON-70</t>
  </si>
  <si>
    <t>VĐ-95&gt;5</t>
  </si>
  <si>
    <t>LT-PC.10-4,3</t>
  </si>
  <si>
    <t>Chưa tính HH+ĐV</t>
  </si>
  <si>
    <t>MG-2</t>
  </si>
  <si>
    <t>Dây AV50</t>
  </si>
  <si>
    <t>Dây AV70</t>
  </si>
  <si>
    <t>Sứ hạ áp</t>
  </si>
  <si>
    <t>Đai</t>
  </si>
  <si>
    <t>Dây
AV 50</t>
  </si>
  <si>
    <t>Dây
AV 70</t>
  </si>
  <si>
    <t>Tổng</t>
  </si>
  <si>
    <t>CĐC-2,5</t>
  </si>
  <si>
    <t xml:space="preserve">Xà </t>
  </si>
  <si>
    <t>HXN-3</t>
  </si>
  <si>
    <t>HX-3</t>
  </si>
  <si>
    <t>LT-8,4TH</t>
  </si>
  <si>
    <t>HX-2</t>
  </si>
  <si>
    <t>HXN-2</t>
  </si>
  <si>
    <t>Di chuyển</t>
  </si>
  <si>
    <t xml:space="preserve">Phần Công tơ </t>
  </si>
  <si>
    <t>Cáp nguồn</t>
  </si>
  <si>
    <t>8IPC50-120</t>
  </si>
  <si>
    <t>LT-PC.12-5,4</t>
  </si>
  <si>
    <t>LT-PC.8,5-3,0</t>
  </si>
  <si>
    <t>LT-PC.10-3,5</t>
  </si>
  <si>
    <t>Móng trụ bê tông ly tâm; MT-1</t>
  </si>
  <si>
    <t>Móng cột- Móng néo</t>
  </si>
  <si>
    <t>ON-120</t>
  </si>
  <si>
    <t>Xà đỡ thẳng hạ thế HX-3</t>
  </si>
  <si>
    <t>Sứ hạ thế 0,4kV+Phụ kiện+ buộc cổ sứ</t>
  </si>
  <si>
    <t>IPC1BL</t>
  </si>
  <si>
    <t>Kẹp răng 01 bulon đấu công tơ</t>
  </si>
  <si>
    <t>Cáp nguồn ABC 2x16</t>
  </si>
  <si>
    <t>ABC2x16</t>
  </si>
  <si>
    <t>mét</t>
  </si>
  <si>
    <t>Đai công tơ</t>
  </si>
  <si>
    <t>ĐT-CT</t>
  </si>
  <si>
    <t>Cáp nguồn công tơ di chuyển</t>
  </si>
  <si>
    <t>CCT-DC</t>
  </si>
  <si>
    <t>Tháo gỡ lắp lại</t>
  </si>
  <si>
    <t>Dây ABC 4x70</t>
  </si>
  <si>
    <t>ABC4x70LĐL</t>
  </si>
  <si>
    <t>AV50LĐL</t>
  </si>
  <si>
    <t>AV70LĐL</t>
  </si>
  <si>
    <t>Bu lông móc</t>
  </si>
  <si>
    <t>BLM-LĐL</t>
  </si>
  <si>
    <t>KN-LĐL</t>
  </si>
  <si>
    <t>KĐ-LĐL</t>
  </si>
  <si>
    <t>GM-LĐL</t>
  </si>
  <si>
    <t>IX</t>
  </si>
  <si>
    <t>Trụ LT8,4-TH</t>
  </si>
  <si>
    <t>Trụ LT10,5-TH</t>
  </si>
  <si>
    <t>LT-10,5TH</t>
  </si>
  <si>
    <t>Xà HX-2</t>
  </si>
  <si>
    <t>Sứ hạ áp 0,4kV</t>
  </si>
  <si>
    <t>CM</t>
  </si>
  <si>
    <t>DC</t>
  </si>
  <si>
    <t>Dây 
ABC4x70</t>
  </si>
  <si>
    <t>Khóa treo
-khoá néo</t>
  </si>
  <si>
    <t>Đơn vị tính</t>
  </si>
  <si>
    <t>1.</t>
  </si>
  <si>
    <t>2.</t>
  </si>
  <si>
    <t>Bộ xà trạm 2 cột BTLT-10,5 (tâm 2,5m)</t>
  </si>
  <si>
    <t xml:space="preserve">Bộ xà trạm cột sắt </t>
  </si>
  <si>
    <t>Vị trí</t>
  </si>
  <si>
    <t>3.</t>
  </si>
  <si>
    <t>Áp tô mát 3F-600V-150A</t>
  </si>
  <si>
    <t>Tự TH</t>
  </si>
  <si>
    <t>4.</t>
  </si>
  <si>
    <t>MBA 250KVA-22/0,4kV (SDL)</t>
  </si>
  <si>
    <t>Tủ tụ bù hạ áp TH-80 trọn bộ (SDL)</t>
  </si>
  <si>
    <t>Cáp đồng bọc hạ áp MV150 (SDL)</t>
  </si>
  <si>
    <t>Cáp đồng bọc hạ áp MV95 (SDL)</t>
  </si>
  <si>
    <t>Cáp trung áp XLPE-A70</t>
  </si>
  <si>
    <t>Kẹp răng trung áp 70/240 (đấu nối CSV)</t>
  </si>
  <si>
    <t>Cáp vặn xoắn ABC 4x70</t>
  </si>
  <si>
    <t>Xà HX-3 để tách lưới</t>
  </si>
  <si>
    <t>Xà đỡ thẳng 35kV XĐ-35</t>
  </si>
  <si>
    <t>Gia cố móng</t>
  </si>
  <si>
    <t>Phần cột trồng xen</t>
  </si>
  <si>
    <t>Cáp đồng bọc M(3x50)</t>
  </si>
  <si>
    <t>MBA 25KVA-22/0,23kV</t>
  </si>
  <si>
    <t>Áp tô mát 1 pha 80A</t>
  </si>
  <si>
    <t>Tiếp địa TBA LR-16</t>
  </si>
  <si>
    <t>Áp tô mát 3F-600V-75A</t>
  </si>
  <si>
    <t>AV-95</t>
  </si>
  <si>
    <t>Dây AC-70</t>
  </si>
  <si>
    <t>Sứ chuỗi 22KV(kèm khóa néo)</t>
  </si>
  <si>
    <t>Cột BTLT-10,5m; 12m</t>
  </si>
  <si>
    <t>LT-PC.8,5-2,5</t>
  </si>
  <si>
    <t>TỔNG CỘNG</t>
  </si>
  <si>
    <t>Cáp nhôm bọc AV-70</t>
  </si>
  <si>
    <t>Xà néo góc hạ thế HXN-3</t>
  </si>
  <si>
    <t>SO-TH</t>
  </si>
  <si>
    <t>*</t>
  </si>
  <si>
    <t>+</t>
  </si>
  <si>
    <t>Tổng cộng chiều dài tuyến xây dựng</t>
  </si>
  <si>
    <t>Hạ thế XDM :</t>
  </si>
  <si>
    <t>Hạ thế XDM đi riêng :</t>
  </si>
  <si>
    <t>Hạ thế XDM đi chung :</t>
  </si>
  <si>
    <t>Cáp đồng bọc MV50</t>
  </si>
  <si>
    <t>Bộ xà FCO, CSV 1 pha</t>
  </si>
  <si>
    <t>Cáp nhôm bọc AV70</t>
  </si>
  <si>
    <t>Áp tô mát 3 pha 100A</t>
  </si>
  <si>
    <t>Công tơ 1 pha</t>
  </si>
  <si>
    <t>Biến dòng hạ thế 100/5</t>
  </si>
  <si>
    <t>Giá lắp sứ HA
(U-clevis) + ty</t>
  </si>
  <si>
    <t>Sứ SO-0,4 kV
+dây buộc</t>
  </si>
  <si>
    <t>Giá lắp sứ hạ áp (U-clevis) + ty</t>
  </si>
  <si>
    <t>Bu lông thép có đai ốc 14x250H</t>
  </si>
  <si>
    <t>M14x250</t>
  </si>
  <si>
    <t>Sứ + dây 
buộc cổ sứ</t>
  </si>
  <si>
    <t>Dây TK50</t>
  </si>
  <si>
    <t>Kẹp TK50</t>
  </si>
  <si>
    <t>N1-4</t>
  </si>
  <si>
    <t>N1-6</t>
  </si>
  <si>
    <t>4CuAl-95</t>
  </si>
  <si>
    <t>3SĐ-22</t>
  </si>
  <si>
    <t>1.1</t>
  </si>
  <si>
    <t>Dây AV35</t>
  </si>
  <si>
    <t>Tên công trình</t>
  </si>
  <si>
    <t>Dây XLPE-A70-12,7/24kV</t>
  </si>
  <si>
    <t>AV-35</t>
  </si>
  <si>
    <t>Dây AV-35</t>
  </si>
  <si>
    <t>Cách điện Line Post 22 kV và buộc cổ sứ</t>
  </si>
  <si>
    <t>TĐN-ABC</t>
  </si>
  <si>
    <t>XNG-3A</t>
  </si>
  <si>
    <t>Bộ xà trạm trên 2 cột BTLT 2,5m</t>
  </si>
  <si>
    <t>ABC4x150</t>
  </si>
  <si>
    <t>Cáp voặn xoắn XLPE-0,6/1kV-A ABC4x150</t>
  </si>
  <si>
    <t>Đã kê</t>
  </si>
  <si>
    <t>Địa điểm xây dựng</t>
  </si>
  <si>
    <t>Xử lý mất an toàn</t>
  </si>
  <si>
    <t>TBA xây dựng mới</t>
  </si>
  <si>
    <t>MT-2</t>
  </si>
  <si>
    <t>XT</t>
  </si>
  <si>
    <t>Đầu cốt đồng nhôm 70 (đấu cáp cao áp + CSV)</t>
  </si>
  <si>
    <t>Chống sét van 35KV</t>
  </si>
  <si>
    <t>Cầu chì tự rơi 35KV</t>
  </si>
  <si>
    <t>Cầu chì tự rơi 24KV</t>
  </si>
  <si>
    <t>Kẹp nhôm 3 bulon AC70/150 (đấu nối)</t>
  </si>
  <si>
    <t>Dây
AV 95</t>
  </si>
  <si>
    <t>Đỡ thẳng HA, hiện có</t>
  </si>
  <si>
    <t>Dây AV95</t>
  </si>
  <si>
    <t>Đỡ thẳng HA, XDM</t>
  </si>
  <si>
    <t>Néo góc HA, XDM</t>
  </si>
  <si>
    <t>Tiếp địa TBA LR-32</t>
  </si>
  <si>
    <t>MBA 100KVA-22/0,23kV</t>
  </si>
  <si>
    <t>Áp tô mát 1 pha 160A</t>
  </si>
  <si>
    <t>Dây
A-50</t>
  </si>
  <si>
    <t>Dây AV-70</t>
  </si>
  <si>
    <t>Tiếp địa ngọn</t>
  </si>
  <si>
    <t>MBA 250KVA-35(22)/0,4kV</t>
  </si>
  <si>
    <t>Tăng đơ +Co dê giữ MBA (1 Cổ dề 2 Tăng đơ/bộ)</t>
  </si>
  <si>
    <t>Bộ xà trạm 2 cột BTLT-18 (ghép đôi)</t>
  </si>
  <si>
    <t>Tủ điện hạ áp 2 cánh ngoài trời TĐ-04</t>
  </si>
  <si>
    <t>Kẹp răng trung áp 70/240 (đấu nối Lưới)</t>
  </si>
  <si>
    <t>Áp tô mát 3F-600V-400A</t>
  </si>
  <si>
    <t>Cáp MV240mm2</t>
  </si>
  <si>
    <t>Đầu cốt đồng 240 (đấu cáp hạ áp)</t>
  </si>
  <si>
    <t>Chụp FCO, LA và sứ MBA (TBA 2 pha)</t>
  </si>
  <si>
    <t>Chụp FCO, LA và sứ MBA (TBA 3 pha)</t>
  </si>
  <si>
    <t>Cáp MV120mm2</t>
  </si>
  <si>
    <t>Đầu cốt đồng 120 (đấu cáp hạ áp)</t>
  </si>
  <si>
    <t xml:space="preserve">Băng keo </t>
  </si>
  <si>
    <t>Cuộn</t>
  </si>
  <si>
    <t>Ống co nhiệt phi 25</t>
  </si>
  <si>
    <t>Mét/ống</t>
  </si>
  <si>
    <t>Tiếp địa giếng khoan G3-15</t>
  </si>
  <si>
    <t>Áp tô mát 2F-400V-100A</t>
  </si>
  <si>
    <t>2.1</t>
  </si>
  <si>
    <t>Xuất tuyến 2: Đường dây hạ áp XDM</t>
  </si>
  <si>
    <t>Xuất tuyến 1: Đường dây hạ áp XDM</t>
  </si>
  <si>
    <t>Dây 70 XDM</t>
  </si>
  <si>
    <t>Dây 95 XDM</t>
  </si>
  <si>
    <t>2ĐT-CT</t>
  </si>
  <si>
    <t>2IPC1BL</t>
  </si>
  <si>
    <t>Móng trụ bê tông ly tâm; MT-2</t>
  </si>
  <si>
    <t>MBA 50KVA-22/2x0,23kV</t>
  </si>
  <si>
    <t>Áp tô mát 2F-400V-150A</t>
  </si>
  <si>
    <t>Đỡ thẳng TA, hiện có</t>
  </si>
  <si>
    <t>Móng trụ bê tông ly tâm: MG-2</t>
  </si>
  <si>
    <t>BẢNG: LIỆT KÊ KHỐI LƯỢNG VẬT LIỆU - THIẾT BỊ ĐƯỜNG DÂY 0,4KV</t>
  </si>
  <si>
    <t>BẢNG: LIỆT KÊ KHỐI LƯỢNG VẬT LIỆU - THIẾT BỊ TRẠM BIẾN ÁP</t>
  </si>
  <si>
    <t>MBA 50KVA-22/0,4kV</t>
  </si>
  <si>
    <t>Áp tô mát 3F-600V-50A</t>
  </si>
  <si>
    <t>Dây chảy cao thế 2K</t>
  </si>
  <si>
    <t>3ĐT-2</t>
  </si>
  <si>
    <t>3ĐT-1</t>
  </si>
  <si>
    <t>Dây buộc cổ sứ dạng buộc 22kV</t>
  </si>
  <si>
    <t>Sứ đứng 24KV (kèm ty sứ )</t>
  </si>
  <si>
    <t>Sứ đứng 35KV (kèm ty sứ )</t>
  </si>
  <si>
    <t>Néo góc THA, hiện có</t>
  </si>
  <si>
    <t>SĐ-SDL</t>
  </si>
  <si>
    <t>XA-1 SDL</t>
  </si>
  <si>
    <t>MGC</t>
  </si>
  <si>
    <t>1.2</t>
  </si>
  <si>
    <t>Giao chéo đường giao thông  &lt;10 m; dây 70 mm3</t>
  </si>
  <si>
    <t>VĐ-70&gt;5</t>
  </si>
  <si>
    <t>Dây 
ABC4x95</t>
  </si>
  <si>
    <t>Khóa đỡ; néo</t>
  </si>
  <si>
    <t>Giá móc; bulong</t>
  </si>
  <si>
    <t>Dây ABC 4x95</t>
  </si>
  <si>
    <t>ABC4x95LĐL</t>
  </si>
  <si>
    <t>Xà Rắc RD-4</t>
  </si>
  <si>
    <t>RD-4</t>
  </si>
  <si>
    <t>N1-11</t>
  </si>
  <si>
    <t>Hạng mục, Cột</t>
  </si>
  <si>
    <t>Bịt đầu cáp ABC</t>
  </si>
  <si>
    <t>BĐC-ABC</t>
  </si>
  <si>
    <t>MG-3</t>
  </si>
  <si>
    <t>Dây AV-95</t>
  </si>
  <si>
    <t>Móng trụ bê tông ly tâm: MG-3</t>
  </si>
  <si>
    <t>Chống sét van 18KV</t>
  </si>
  <si>
    <t>Áp tô mát 3F-600V-125A</t>
  </si>
  <si>
    <t>Dây đồng trần M35 đấu tiếp địa</t>
  </si>
  <si>
    <t>Dây đồng mềm bọc M35 đấu CSV</t>
  </si>
  <si>
    <t>Kẹp đồng M35</t>
  </si>
  <si>
    <t>Đầu cốt đồng SC35 (đấu CSV)</t>
  </si>
  <si>
    <t>Chống sét van 18KV (TH)</t>
  </si>
  <si>
    <t>Áp tô mát 3 pha 160A</t>
  </si>
  <si>
    <t>MBA 50KVA-22/0,4kV (SDL)</t>
  </si>
  <si>
    <t>MT-0 M</t>
  </si>
  <si>
    <t>MT-1 M</t>
  </si>
  <si>
    <t>MG-2 M</t>
  </si>
  <si>
    <t>MT-2 M</t>
  </si>
  <si>
    <t>MG-1 M</t>
  </si>
  <si>
    <t>MG-3 M</t>
  </si>
  <si>
    <t>Móng trụ bê tông ly tâm; MT-0 M</t>
  </si>
  <si>
    <t>Móng trụ bê tông ly tâm; MT-1 M</t>
  </si>
  <si>
    <t>Móng trụ bê tông ly tâm; MT-2 M</t>
  </si>
  <si>
    <t>Móng trụ bê tông ly tâm: MG-1 M</t>
  </si>
  <si>
    <t>Móng trụ bê tông ly tâm: MG-2 M</t>
  </si>
  <si>
    <t>Móng trụ bê tông ly tâm: MG-3 M</t>
  </si>
  <si>
    <t>QUY MÔ CÔNG TRÌNH</t>
  </si>
  <si>
    <t>3 cờ tiếp địa</t>
  </si>
  <si>
    <t>5.1</t>
  </si>
  <si>
    <t>Nội dung phương án</t>
  </si>
  <si>
    <t>Xây dựng mới</t>
  </si>
  <si>
    <t>Trồng xen cột</t>
  </si>
  <si>
    <t>Thay trụ trung áp</t>
  </si>
  <si>
    <t>Thay trụ hạ áp</t>
  </si>
  <si>
    <t>Tính chất</t>
  </si>
  <si>
    <t>Khoảng cột</t>
  </si>
  <si>
    <t>Móng cột</t>
  </si>
  <si>
    <t>Néo góc TA, hiện có (đấu nối)</t>
  </si>
  <si>
    <t>Móng néo</t>
  </si>
  <si>
    <t>Tiếp địa gốc</t>
  </si>
  <si>
    <t>Đai thép + khóa đai</t>
  </si>
  <si>
    <t>Kẹp răng, đầu cốt</t>
  </si>
  <si>
    <t>XDM-ĐC</t>
  </si>
  <si>
    <t>XDM-ĐR</t>
  </si>
  <si>
    <t>6.1</t>
  </si>
  <si>
    <t>7.1</t>
  </si>
  <si>
    <t>Xà XNA-1</t>
  </si>
  <si>
    <t>Dây 120 XDM</t>
  </si>
  <si>
    <t>RN-3</t>
  </si>
  <si>
    <t>Xà Rắc RN-3</t>
  </si>
  <si>
    <t>HX-2LĐL</t>
  </si>
  <si>
    <t>HXN-2LĐL</t>
  </si>
  <si>
    <t>Cáp đồng bọc hạ áp MV70 (SDL)</t>
  </si>
  <si>
    <t>Cáp đồng bọc hạ áp MV50 (SDL)</t>
  </si>
  <si>
    <t>Cáp đồng bọc hạ áp MV25 (SDL)</t>
  </si>
  <si>
    <t>MBA 75KVA-22/0,4kV (SDL)</t>
  </si>
  <si>
    <t>Áp tô mát 3F-600V-100A</t>
  </si>
  <si>
    <t>Áp tô mát 3F-600V-250A</t>
  </si>
  <si>
    <t>Cáp MV150mm2</t>
  </si>
  <si>
    <t>Đầu cốt đồng 150 (đấu cáp hạ áp)</t>
  </si>
  <si>
    <t>MBA 37,5KVA-22/0,23kV</t>
  </si>
  <si>
    <t>Bộ xà đỡ tủ TĐ-04 (tâm 2,5m)</t>
  </si>
  <si>
    <t>Cáp nguồn công tơ cấp mới</t>
  </si>
  <si>
    <t>CCT-CM</t>
  </si>
  <si>
    <t>5,5CCT-CM</t>
  </si>
  <si>
    <t>Địa điểm xây dựng
(Xã/phường, huyện)</t>
  </si>
  <si>
    <t xml:space="preserve">Quy mô </t>
  </si>
  <si>
    <t>Khái toán
(Tr. đồng)</t>
  </si>
  <si>
    <t>Đường dây hạ áp</t>
  </si>
  <si>
    <t>Thay dây dẫn</t>
  </si>
  <si>
    <t>Bổ sung dây dẫn</t>
  </si>
  <si>
    <t>Cải tạo 1 pha, 2 pha lên 3 pha</t>
  </si>
  <si>
    <t>Trạm 160kVA</t>
  </si>
  <si>
    <t>Cáp tín hiệu 7x2,5mm2</t>
  </si>
  <si>
    <t>2LT-PC.12-7,2</t>
  </si>
  <si>
    <t>LT-PC.12-7,2</t>
  </si>
  <si>
    <t>2LT-PC.8,5-4,3</t>
  </si>
  <si>
    <t>LT-PC.8,5-4,3</t>
  </si>
  <si>
    <t>2LT-PC.10-5,0</t>
  </si>
  <si>
    <t>LT-PC.10-5,0</t>
  </si>
  <si>
    <t>N1-1</t>
  </si>
  <si>
    <t>N1-2</t>
  </si>
  <si>
    <t>N1-3</t>
  </si>
  <si>
    <t>N1-5</t>
  </si>
  <si>
    <t>N1-7</t>
  </si>
  <si>
    <t>N1-8</t>
  </si>
  <si>
    <t>N1-9</t>
  </si>
  <si>
    <t>N1-10</t>
  </si>
  <si>
    <t>N1-12</t>
  </si>
  <si>
    <t>N1-13</t>
  </si>
  <si>
    <t>N1-14</t>
  </si>
  <si>
    <t>N1-15</t>
  </si>
  <si>
    <t>N1-17</t>
  </si>
  <si>
    <t>N1-18</t>
  </si>
  <si>
    <t>N1-19</t>
  </si>
  <si>
    <t>N1-20</t>
  </si>
  <si>
    <t>N1-21</t>
  </si>
  <si>
    <t>N1-22</t>
  </si>
  <si>
    <t>N1-23</t>
  </si>
  <si>
    <t>N1-16</t>
  </si>
  <si>
    <t>N2-1</t>
  </si>
  <si>
    <t>N2-2</t>
  </si>
  <si>
    <t>N2-3</t>
  </si>
  <si>
    <t>N2-4</t>
  </si>
  <si>
    <t>N2-5</t>
  </si>
  <si>
    <t>N2-6</t>
  </si>
  <si>
    <t>N2-7</t>
  </si>
  <si>
    <t>N2-8</t>
  </si>
  <si>
    <t>N2-9</t>
  </si>
  <si>
    <t>N2-10</t>
  </si>
  <si>
    <t>N2-11</t>
  </si>
  <si>
    <t>XDM-BS</t>
  </si>
  <si>
    <t>ĐT-10T</t>
  </si>
  <si>
    <t>ĐV-10T</t>
  </si>
  <si>
    <t>ĐG-10T</t>
  </si>
  <si>
    <t>NĐ-D-10T</t>
  </si>
  <si>
    <t>Bộ xà trạm 1 cột BTLT-18m</t>
  </si>
  <si>
    <t>m2</t>
  </si>
  <si>
    <t>4.1</t>
  </si>
  <si>
    <t>Móng trụ bê tông ly tâm; MGC</t>
  </si>
  <si>
    <t>Bu lông ghép cột</t>
  </si>
  <si>
    <t>Cổ dề, Bu lông móc</t>
  </si>
  <si>
    <t>BL-400</t>
  </si>
  <si>
    <t>Cung dây AC-70 (1,6m/sợi)</t>
  </si>
  <si>
    <t>Kẹp cung dây AC70-120</t>
  </si>
  <si>
    <t>Bê tông nền TBA (đôi ghép)</t>
  </si>
  <si>
    <t>Bê tông nền TBA (cột đơn)</t>
  </si>
  <si>
    <t>Hạ thế thu hồi:</t>
  </si>
  <si>
    <t>CT-TH</t>
  </si>
  <si>
    <t>Hạ thế XDM kéo thêm tầng dây:</t>
  </si>
  <si>
    <t>Hạ thế cải tạo:</t>
  </si>
  <si>
    <t>Dây AV-50</t>
  </si>
  <si>
    <t>AV-50</t>
  </si>
  <si>
    <t>T196KB</t>
  </si>
  <si>
    <t>N2-12</t>
  </si>
  <si>
    <t>N2-13</t>
  </si>
  <si>
    <t>N2-14</t>
  </si>
  <si>
    <t>N2-15</t>
  </si>
  <si>
    <t>N2-16</t>
  </si>
  <si>
    <t>N2-17</t>
  </si>
  <si>
    <t>N2-18</t>
  </si>
  <si>
    <t>N2-19</t>
  </si>
  <si>
    <t>N2-20</t>
  </si>
  <si>
    <t>Xuất tuyến 1: Đường dây hạ áp cải tạo thay dây</t>
  </si>
  <si>
    <t>Néo cuối HA, Hiện có</t>
  </si>
  <si>
    <t>Cáp đồng bọc 3x50+1x25</t>
  </si>
  <si>
    <t>4IPC1BL</t>
  </si>
  <si>
    <t>287/21/17</t>
  </si>
  <si>
    <t>3.1</t>
  </si>
  <si>
    <t>N2-23</t>
  </si>
  <si>
    <t>N2-22</t>
  </si>
  <si>
    <t>N2-21</t>
  </si>
  <si>
    <t>3.2</t>
  </si>
  <si>
    <t>Xuất tuyến 2: Đường dây hạ áp  XDM đi riêng</t>
  </si>
  <si>
    <t>Đỡ thẳng hiện có</t>
  </si>
  <si>
    <t>TBA XDM</t>
  </si>
  <si>
    <t>4.2</t>
  </si>
  <si>
    <t>4KN-ABC</t>
  </si>
  <si>
    <t>4GM-ABC</t>
  </si>
  <si>
    <t>6ĐT-2</t>
  </si>
  <si>
    <t>6IPC1BL</t>
  </si>
  <si>
    <t>8IPC1BL</t>
  </si>
  <si>
    <t>10IPC1BL</t>
  </si>
  <si>
    <t>Xuất tuyến 2: Đường dây hạ áp cải tạo thay dây</t>
  </si>
  <si>
    <t>T181K(ĐD474EKA)</t>
  </si>
  <si>
    <t>11.1</t>
  </si>
  <si>
    <t>11.2</t>
  </si>
  <si>
    <t>T139K(ĐD471EKA)</t>
  </si>
  <si>
    <t>T204K(ĐD474EKA)</t>
  </si>
  <si>
    <t>T434K(ĐD477EKA)</t>
  </si>
  <si>
    <t>T41K(ĐD473EKA)</t>
  </si>
  <si>
    <t>T195K(ĐD473EKA)</t>
  </si>
  <si>
    <t>T196KB(ĐD474EKA)</t>
  </si>
  <si>
    <t>T6K(ĐD473EKA)</t>
  </si>
  <si>
    <t>2.2</t>
  </si>
  <si>
    <t>Cột BTLT-PC.12-7,2</t>
  </si>
  <si>
    <t>Gạch lát lại vỉa hè</t>
  </si>
  <si>
    <t>BẢNG LIỆT KÊ BẢN VẼ</t>
  </si>
  <si>
    <t>SỐ</t>
  </si>
  <si>
    <t>TÊN BẢN VẼ</t>
  </si>
  <si>
    <t xml:space="preserve">SỐ HIỆU </t>
  </si>
  <si>
    <t>BẢN VẼ</t>
  </si>
  <si>
    <t>BẢN VẼ MẶT CẮT DỌC</t>
  </si>
  <si>
    <t>BẢN VẼ CHI TIẾT</t>
  </si>
  <si>
    <t>MCD-1</t>
  </si>
  <si>
    <t>BẢN VẼ BỐ TRÍ CỘT TRUNG ÁP</t>
  </si>
  <si>
    <t>SĐCTA-01/5</t>
  </si>
  <si>
    <t>MCD-2</t>
  </si>
  <si>
    <t>SĐCTA-02/5</t>
  </si>
  <si>
    <t>MCD-3</t>
  </si>
  <si>
    <t>SĐCTA-03/5</t>
  </si>
  <si>
    <t>MCD-4</t>
  </si>
  <si>
    <t>SĐCTA-04/5</t>
  </si>
  <si>
    <t>MCD-5</t>
  </si>
  <si>
    <t>SĐCTA-05/5</t>
  </si>
  <si>
    <t>MCD-6</t>
  </si>
  <si>
    <t>BẢN VẼ BỐ TRÍ CỘT HẠ ÁP</t>
  </si>
  <si>
    <t>SĐCHA-01/3</t>
  </si>
  <si>
    <t>MCD-7</t>
  </si>
  <si>
    <t>SĐCHA-02/3</t>
  </si>
  <si>
    <t>MCD-8</t>
  </si>
  <si>
    <t>SĐCHA-03/3</t>
  </si>
  <si>
    <t>MCD-9</t>
  </si>
  <si>
    <t>MÓNG CỘT MG-3</t>
  </si>
  <si>
    <t>MG3-01/1</t>
  </si>
  <si>
    <t>MCD-10</t>
  </si>
  <si>
    <t>MÓNG MT-2</t>
  </si>
  <si>
    <t>MT2-01/1</t>
  </si>
  <si>
    <t>BẢN VẼ MẶT BẰNG</t>
  </si>
  <si>
    <t>MÓNG THANH NGÁNG TN-1.8</t>
  </si>
  <si>
    <t>TN1.8-01/1</t>
  </si>
  <si>
    <t>XÀ NÉO GÓC RẼ NHÁNH TRUNG ÁP XNA-2</t>
  </si>
  <si>
    <t>XNA2-01/1</t>
  </si>
  <si>
    <t>XÀ ĐỠ THẲNG TRUNG ÁP XA-1</t>
  </si>
  <si>
    <t>XA1-01/1</t>
  </si>
  <si>
    <t>XÀ ĐỠ GÓC TRUNG ÁP XĐG-3</t>
  </si>
  <si>
    <t>XĐG3-01/1</t>
  </si>
  <si>
    <t>XÀ ĐỠ LỆCH TRUNG ÁP XLA-11</t>
  </si>
  <si>
    <t>XLA-11-01/1</t>
  </si>
  <si>
    <t>XÀ CHUYỂN HƯỚNG CỘT ĐÔI BTLT XNA-22</t>
  </si>
  <si>
    <t>XNA-22-01/1</t>
  </si>
  <si>
    <t>XÀ NÉO TRUNG ÁP XNG-3</t>
  </si>
  <si>
    <t>XNG-3-01/1</t>
  </si>
  <si>
    <t>TIẾP ĐỊA ĐƯỜNG DÂY KIỂU CỌC TIA LR (LR-2, -4, -6, -8, -10, -12, -16)</t>
  </si>
  <si>
    <t>LR2-&gt;16-01/1</t>
  </si>
  <si>
    <t>CHI TIẾT TIẾP ĐỊA NGỌN ĐƯỜNG DÂY TRUNG ÁP: TĐN-1</t>
  </si>
  <si>
    <t>ĐDTA.Đ-TĐN-1</t>
  </si>
  <si>
    <t>CHI TIẾT TIẾP ĐỊA NGỌN LẮP DÂY TRUNG TÍNH</t>
  </si>
  <si>
    <t>CTTT-01/1</t>
  </si>
  <si>
    <t>CÁCH LẮP UCLEVIS TRÊN CỘT ĐỠ THẲNG + NÉO CUỐI</t>
  </si>
  <si>
    <t>UCLEVIS-BVL 01/03</t>
  </si>
  <si>
    <t>SƠ ĐỒ LẮP CHUỖI NÉO CN-22KV (4U)</t>
  </si>
  <si>
    <t>SC22-01/1</t>
  </si>
  <si>
    <t>CÁCH BUỘC DÂY DẪN VÀO CÁCH ĐIỆN ĐỨNG 22KV</t>
  </si>
  <si>
    <t>CBD22-01/1</t>
  </si>
  <si>
    <t>BIỂN BÁO AN TOÀN VÀ BIỂN BÁO NGUY HIỂM</t>
  </si>
  <si>
    <t>BBAT-01/2</t>
  </si>
  <si>
    <t>MÓNG CỘT MG-1</t>
  </si>
  <si>
    <t>MG1-01/1</t>
  </si>
  <si>
    <t>MÓNG CỘT MG-2</t>
  </si>
  <si>
    <t>MG2-01/1</t>
  </si>
  <si>
    <t>MÓNG THANH NGÁNG TN 1.2</t>
  </si>
  <si>
    <t>TN1.2-01/1</t>
  </si>
  <si>
    <t>SƠ ĐỒ NỐI CÁP ABC</t>
  </si>
  <si>
    <t>ĐZHA-01/4</t>
  </si>
  <si>
    <t>THIẾT BỊ NÉO CÁP - TREO CÁP - ĐỠ GÓC</t>
  </si>
  <si>
    <t>ĐZHA-02/4</t>
  </si>
  <si>
    <t>THIẾT BỊ NÉO CÁP - NGỪNG CÁP</t>
  </si>
  <si>
    <t>ĐZHA-03/4</t>
  </si>
  <si>
    <t>CHI TIÊT GIÁ MÓC, ĐAI THÉP, BU LONG MÓC VÀ NẮP BỊT CÁP</t>
  </si>
  <si>
    <t>ĐZHA-04/4</t>
  </si>
  <si>
    <t>CHI TIẾT TIẾP ĐỊA NGỌN HẠ ÁP TĐN-2(KẾT HỢP TA), TĐN-3(HA ĐI RIÊNG)</t>
  </si>
  <si>
    <t>ĐDHA.Đ-TĐN-2&amp;3</t>
  </si>
  <si>
    <t>BỐ TRÍ TRẠM BIẾN ÁP KIỂU TREO TRÊN 1 CỘT BTLT 10,5M</t>
  </si>
  <si>
    <t>BTTBA-01/6</t>
  </si>
  <si>
    <t>BỐ TRÍ TRẠM BIẾN ÁP KIỂU TREO TRÊN 2 CỘT BTLT 10,5M NGANG TUYẾN</t>
  </si>
  <si>
    <t>BTTBA-02/6</t>
  </si>
  <si>
    <t>BỐ TRÍ TRẠM BIẾN ÁP KIỂU TREO TRÊN 2 CỘT BTLT 12M</t>
  </si>
  <si>
    <t>BTTBA-03/6</t>
  </si>
  <si>
    <t>BỐ TRÍ TRẠM BIẾN ÁP KIỂU TREO TRÊN 1 CỘT BTLT 14M</t>
  </si>
  <si>
    <t>BTTBA-04/6</t>
  </si>
  <si>
    <t>BỐ TRÍ TRẠM BIẾN ÁP KIỂU TREO TRÊN 2 CỘT BTLT 14M GHÉP ĐÔI</t>
  </si>
  <si>
    <t>BTTBA-05/6</t>
  </si>
  <si>
    <t>BỐ TRÍ TRẠM BIẾN ÁP KIỂU TREO TRÊN 2 CỘT BTLT 14M(TÂM 2,5M)</t>
  </si>
  <si>
    <t>BTTBA-06/6</t>
  </si>
  <si>
    <t>HỆ THỐNG TIẾP ĐỊA TRẠM BIẾN ÁP LR-32</t>
  </si>
  <si>
    <t>LR32</t>
  </si>
  <si>
    <t>BỘ XÀ XTG10,5-12M, BỐ TRÍ TBA TRÊN 02 CỘT BTLT 10,5-12M GHÉP</t>
  </si>
  <si>
    <t>XTG10,5-12M-01/01</t>
  </si>
  <si>
    <t>BỘ XÀ XTG14M, BỐ TRÍ TBA TRÊN 02 CỘT BTLT 14M GHÉP</t>
  </si>
  <si>
    <t>XTG14M-01/01</t>
  </si>
  <si>
    <t>MÓNG NỀN TRẠM BIẾP ÁP CỘT BTLT ĐÔI DỌC TUYẾN</t>
  </si>
  <si>
    <t>MNT-2LT-ĐD-01/1</t>
  </si>
  <si>
    <t>MÓNG NỀN TRẠM BIẾP ÁP CỘT BTLT ĐƠN</t>
  </si>
  <si>
    <t>MNT-1LT-01/1</t>
  </si>
  <si>
    <t>SƠ ĐỒ NGUYÊN LÝ, LIỆT KÊ VẬT TƯ THIẾT BỊ TBA 3 PHA 160KVA</t>
  </si>
  <si>
    <t>TBA-SĐNL</t>
  </si>
  <si>
    <t>CODE VÀ TĂNG ĐƠ GIỮ MÁY BIẾN ÁP (TRÊN 2 CỘT ĐÔI GHÉP)</t>
  </si>
  <si>
    <t>CD&amp;TĐ-03/3</t>
  </si>
  <si>
    <t>BỐ TRÍ DÂY TIẾP ĐỊA NỐI ĐẤT TẠI TBA 3 PHA</t>
  </si>
  <si>
    <t>TBA-BTDTĐNĐ</t>
  </si>
  <si>
    <t>BIỂN BÁO AN TOÀN VÀ BIỂN TÊN TRẠM BIẾN ÁP</t>
  </si>
  <si>
    <t>BBAT&amp;BTT-02/2</t>
  </si>
  <si>
    <t>Công trình: Cải tạo lưới điện để đảm bảo vận hành an toàn lưới điện khu vực huyện Eakar tỉnh Đắk Lắk năm 2025</t>
  </si>
  <si>
    <t>T17K(ĐD472EKA).</t>
  </si>
  <si>
    <t>T365KA(ĐD474EKA)</t>
  </si>
  <si>
    <t>T332K(ĐD471F1)</t>
  </si>
  <si>
    <t>T196KB-01/02</t>
  </si>
  <si>
    <t>T196KB-02/02</t>
  </si>
  <si>
    <t>01/02</t>
  </si>
  <si>
    <t>T204K</t>
  </si>
  <si>
    <t>T139K</t>
  </si>
  <si>
    <t>T41K</t>
  </si>
  <si>
    <t>T195K</t>
  </si>
  <si>
    <t>T332K</t>
  </si>
  <si>
    <t>02/02</t>
  </si>
  <si>
    <t>T204K-01/02</t>
  </si>
  <si>
    <t>T204K-02/02</t>
  </si>
  <si>
    <t>T139K-01/02</t>
  </si>
  <si>
    <t>T139K-02/02</t>
  </si>
  <si>
    <t>T41K-01/02</t>
  </si>
  <si>
    <t>T41K-02/02</t>
  </si>
  <si>
    <t>T195K-01/02</t>
  </si>
  <si>
    <t>T195K-02/02</t>
  </si>
  <si>
    <t>T332K-01/02</t>
  </si>
  <si>
    <t>T332K-02/02</t>
  </si>
  <si>
    <t>Xuất tuyến 3: Đường dây hạ áp XDM đi riêng</t>
  </si>
  <si>
    <t>N3-3</t>
  </si>
  <si>
    <t>PHỤ LỤC I: DANH MỤC CHI TIẾT CÁC CÔNG TRÌNH XÂY DỰNG CƠ BẢN NĂM 2026</t>
  </si>
  <si>
    <t>ĐƠN VỊ: CÔNG TY ĐIỆN LỰC ĐẮK LẮK</t>
  </si>
  <si>
    <t>Lưới điện hạ áp</t>
  </si>
  <si>
    <t>Thôn Tân Tiến, xã Ea Toh, Huyện Krông Năng</t>
  </si>
  <si>
    <t>G2.15</t>
  </si>
  <si>
    <t>Hoàn thiện lưới, xử lý mất an toàn lưới điện khu vực huyện Krông Năng, tỉnh Đắk Lắk năm 2026</t>
  </si>
  <si>
    <t>Cải tạo lưới điện để xử lý mất an toàn, giảm TTĐN và chống quá tải lưới điện hạ áp TBA T192N(ĐD474KRN)</t>
  </si>
  <si>
    <t>Thôn Tân Hiệp, xã Ea Toh, Huyện Krông Năng</t>
  </si>
  <si>
    <t>+ Kéo bổ sung tầng dây 912 mét ABC4x120 từ TBA T192N đến N2-23.
+ Kéo bổ sung tầng dây 1250 mét ABC4x120 từ TBA T192N đến N1-30.</t>
  </si>
  <si>
    <t>Cải tạo lưới điện để xử lý mất an toàn, giảm TTĐN và chống quá tải lưới điện hạ áp TBA T67N(ĐD474T2.KBU)</t>
  </si>
  <si>
    <t>Khối 1, thị trấn Krông Năng, Huyện Krông Năng</t>
  </si>
  <si>
    <t>-	Cấy TBA để giảm bán kính và chống quá tải cho TBA T67N(ĐD474T2.KBU).
+ XDM 1 TBA 160kVA-22/0,4kV tại trụ 54/74/3(ĐD474T2.KBU)
+	XDM 200m HA theo hướng hẻm Lê Thánh Tông đấu nối tại N3-7 T67N.
+	Tách lưới tại vị trí 54/65/7 và 54/65/2 để tách lưới, giảm bán kính cấp điện T67N</t>
  </si>
  <si>
    <t>Cải tạo lưới điện để xử lý mất an toàn, giảm TTĐN và chống quá tải lưới điện hạ áp TBA T72N(ĐD474T2.KBU)</t>
  </si>
  <si>
    <t>Khối 4, TT Krông Năng, huyện Krông Năng</t>
  </si>
  <si>
    <t>-	Cấy TBA để giảm bán kính và chống quá tải cho TBA T72N(ĐD474T2.KBU): 
+ XDM 1 TBA 160kVA-22/0,4kV tại trụ 144(ĐD474T2.KBU)
+	Kéo bổ sung 610m HA đi chung đường dây TA từ cột 137A đến cột 144(ĐD474T2.KBU).
+	Trồng xen cột 02 cột TA 12m giữa các khoảng trụ từ 142 đến 143 (78m) và từ 143 đến 144 (82m) để giảm độ võng, XL MAT.
+	Thay thế 01 cột tại vị trí trụ 142 từ 10.5m thành 12m để XL MAT.
+	Tách lưới T72N và TBA XDM tại vị trí trụ N1-9.</t>
  </si>
  <si>
    <t>Cải tạo lưới điện để xử lý mất an toàn, giảm TTĐN và chống quá tải lưới điện hạ áp TBA T289N(ĐD475KRN)</t>
  </si>
  <si>
    <t>Buôn Tleh, xã DliêYa, Huyện Krông Năng</t>
  </si>
  <si>
    <t>- Cấy TBA để giảm bán kính và chống quá tải cho TBA T289N(ĐD475KRN): 
+ XDM 1 TBA 160kVA-22/0,4kV tại trụ TA 126/6/9 hiện có.
+ Thay dây 846 mét ABC4x120 từ 126/6/18 đến N1-18.
+ Thay dây 320 mét ABC4x120 từ N2-3 đến N2-11.
+ Thay dây 780 mét ABC4x120 từ N3-6/10 đến N3-12.
+ Tách lưới điện hạ áp tại trụ 126/6/9.</t>
  </si>
  <si>
    <t>Cải tạo lưới điện để xử lý mất an toàn, giảm TTĐN và chống quá tải lưới điện hạ áp TBA T48N(ĐD475KRN)</t>
  </si>
  <si>
    <t>Thôn Ea Bih, xã DliêYa, Huyện Krông Năng</t>
  </si>
  <si>
    <t>- Cấy TBA để giảm bán kính và chống quá tải cho TBA T48N(ĐD475KRN): 
+ XDM 1 TBA 160kVA-22/0,4kV tại trụ trung áp 144 (thay bằng trụ đôi).
+ XDM 78 mét ABC4x120 ĐDHA đi riêng từ TBA XDM đến trụ HA trồng chèn N1-17A.
+ Tách lưới điện hạ áp tại trụ N1-10.</t>
  </si>
  <si>
    <t>Cải tạo lưới điện để xử lý mất an toàn, giảm TTĐN và chống quá tải lưới điện hạ áp TBA T310N và T343(ĐD474T2.KBU)</t>
  </si>
  <si>
    <t>Thôn Giang Thịnh, xã Tam Giang, Huyện Krông Năng</t>
  </si>
  <si>
    <t>Cải tạo lưới điện để xử lý mất an toàn, giảm TTĐN và chống quá tải lưới điện hạ áp TBA T27N(ĐD472KRN)</t>
  </si>
  <si>
    <t>Thôn Ea Heo, xã Ea Tân, Huyện Krông Năng</t>
  </si>
  <si>
    <t>- Chống quá tải cho TBA T27N(ĐD472KRN): 
+ Kéo bổ sung tầng dây từ TBA đến trụ cuối  HA trụ 116 dài 663 mét.
+  XDM 150 mét ABC4x120 ĐDHA  tại trụ 116 (T27N).</t>
  </si>
  <si>
    <t>Cải tạo lưới điện để xử lý mất an toàn, giảm TTĐN và chống quá tải lưới điện hạ áp TBA T163N(ĐD474KRN)</t>
  </si>
  <si>
    <t>Cải tạo lưới điện để xử lý mất an toàn, giảm TTĐN và chống quá tải lưới điện hạ áp TBA T274N(ĐD474KRN)</t>
  </si>
  <si>
    <t>Thôn Tân Thành, xã Ea Toh, Huyện Krông Năng</t>
  </si>
  <si>
    <t>- Cấy TBA để giảm bán kính và chống quá tải cho TBA T274N(ĐD474KRN): 
+ XDM 1 TBA 160kVA-22/0,4kV tại trụ TA 39/11 hiện có.
+ Tách lưới điện hạ áp tại trụ 39/19.</t>
  </si>
  <si>
    <t>Chống quá tải lưới điện hạ áp TBA T146N(ĐD472KRN)</t>
  </si>
  <si>
    <t>Thôn Ea Chăm, xã Ea Tân, Huyện Krông Năng</t>
  </si>
  <si>
    <t xml:space="preserve">- Chống quá tải cho TBA T146N(ĐD472KRN): 
+ Kéo thêm tầng dây từ TBA đến N1-9 và N2-9 dài 1069 mét
</t>
  </si>
  <si>
    <t>Cải tạo lưới điện để xử lý mất an toàn, giảm TTĐN và chống quá tải lưới điện hạ áp TBA T79N(ĐD477KRN)</t>
  </si>
  <si>
    <t>Thôn Tam Hòa, xã Ea Tam, Huyện Krông Năng</t>
  </si>
  <si>
    <t>- Cấy TBA để giảm bán kính và chống quá tải cho TBA T79N(ĐD477KRN): 
+ XDM 1 TBA 160kVA-22/0,4kV tại vị trí trụ trồng chèn 229/19.
+ XDM 36 mét ABC4x120 ĐDHA đi riêng từ TBA XDM đến trụ HA N3-3.
+ XDM 500 mét ABC4x120 ĐDHA đi riêng ABC4x120 đấu nối tại trụ HA N3-3.
+ Tách lưới điện hạ áp tại trụ 229/25.</t>
  </si>
  <si>
    <t>Cải tạo lưới điện để xử lý mất an toàn, giảm TTĐN và chống quá tải lưới điện hạ áp TBA T15N và T16N(ĐD475EKA)</t>
  </si>
  <si>
    <t>Thôn Xuân An, xã Phú Xuân, Huyện Krông Năng</t>
  </si>
  <si>
    <t>-	Cấy TBA để giảm bán kính và chống quá tải cho TBA T15N + T16N(ĐD475EKA).
+ XDM 1 TBA 160kVA-22/0,4kV tại trụ 296(ĐD475EKA)
+	XDM 150m HA đấu nối tại vị trí trụ 295 (ĐD475EKA).
+	Tách lưới TBA XDM và T16N tại vị trí trụ 302(ĐD475EKA).
+	Tách lưới TBA XDM và T15N tại vị trí trụ 287(ĐD475EKA).</t>
  </si>
  <si>
    <t>Cải tạo lưới điện để xử lý mất an toàn, giảm TTĐN và chống quá tải lưới điện hạ áp TBA T1N, T40N và T56N(ĐD475EKA)</t>
  </si>
  <si>
    <t>Thôn 3, xã Phú Xuân, Huyện Krông Năng</t>
  </si>
  <si>
    <t>-	Cấy TBA để giảm bán kính và chống quá tải cho TBA T56N + T1N + T40N(ĐD475EKA).
+	XDM TBA 160kVA-22/0,4kV tại vị trí 181(ĐD475EKA)
+	Thay trụ BTLT 8m thành trụ BTLT 10,5m từ vị trí cột N1-7 đến N1-15 thuộc T56N(ĐD475EKA).
+	XDM 150m hạ áp, tách lưới T56N tại vị trí cột N1-7.
+	Đấu nối NR HA XDM tại cột N2-3/17 T1N(ĐD475EKA) và tách lưới tại N2-3/8 T1N(ĐD475EKA).
+	Tách lưới TBA XDM và T1N tại vị trí cột N2-3 T1N(ĐD475EKA).
+	XDM 30m HA để đấu nối TBA XDM và T56N tại khoảng trụ từ N1-15 T56N đến N2-14 T1N
+	XDM 50m HA tại khoảng trụ N1-12/9 và N1-21 để kết lưới TBA XDM và T40N(ĐD475EKA).
+	Tách lưới TBA XDM và T40N(ĐD475EKA) tại vị trí trụ N1-15. BS tầng dây</t>
  </si>
  <si>
    <t>Cải tạo lưới điện để xử lý mất an toàn, giảm TTĐN và chống quá tải lưới điện hạ áp TBA T136N(ĐD473KRN)</t>
  </si>
  <si>
    <t>Thôn Tân Châu và Quang Hà, xã Ea Tóh, huyện Krông Năng</t>
  </si>
  <si>
    <t>- Cấy TBA để giảm bán kính và chống quá tải cho TBA T136N(ĐD473KRN): 
+ XDM 1 TBA 160kVA-22/0,4kV tại vị trí trụ trồng chèn 122/14A XDM.
+ XDM 180 mét ABC4x120 ĐDHA đi chung đấu nối tại TBA XDM đến trụ THA 122/15; 122/13  để xử lý mất an toàn trụ cuối treo nhiều công tơ (hiện có 14 KH).
+ XDM 300 mét ABC4x120 ĐDHA đi riêng ABC4x120 đấu nối tại trụ THA 122/14 để xử lý mất an toàn trụ cuối treo nhiều công tơ (hiện có 14 KH).
+ Tách lưới điện hạ áp tại trụ 122/19(T136N).</t>
  </si>
  <si>
    <t xml:space="preserve">Thay dây hạ áp chống quả tải TBA T22N(ĐD477EKA) sau khi được nâng dung lượng </t>
  </si>
  <si>
    <t>Thôn Xuân Hà 2, xã Ea Dăh, huyện Krông Năng</t>
  </si>
  <si>
    <t>- Thay dây AV 4x70 thành dây ABC 4x120, chiều dài 0,82km tại các khoảng trụ:
 + N1: 293/54-59
 + N2: 293/59-69</t>
  </si>
  <si>
    <t>Chống quá tải lưới điện hạ áp TBA T120N(ĐD477KRN)</t>
  </si>
  <si>
    <t>Thôn Tam Khánh, xã Ea Tam, Huyện Krông Năng</t>
  </si>
  <si>
    <t>- Chống quá tải cho TBA T120N(ĐD477KRN): 
+ kéo bổ sung tầng dây 593 mét ABC4x120 từ trụ TBA T120N đến trụ hạ áp đi riêng N1-15.</t>
  </si>
  <si>
    <t xml:space="preserve">Thay dây hạ áp chống quả tải TBAT21N(ĐD477EKA) sau khi được nâng dung lượng </t>
  </si>
  <si>
    <t>Thôn Xuân Hà 1, xã Ea Dăh, huyện Krông Năng</t>
  </si>
  <si>
    <t>- Thay dây AV 4x70 thành dây ABC 4x95, chiều dài 1,9km tại các khoảng trụ:
 + N1: 293/33-35
 + N3: THA1
 + N4 293/41-52
 + N5: NR293/35
 + N6: THA2</t>
  </si>
  <si>
    <t xml:space="preserve">Thay dây hạ áp chống quả tải TBAT25N(ĐD477EKA) sau khi được nâng dung lượng </t>
  </si>
  <si>
    <t>Thôn Xuân Thanh, xã Ea Dăh, huyện Krông Năng</t>
  </si>
  <si>
    <t>- Thay dây AV 4x70 thành dây ABC 4x95, chiều dài 1,65km tại các khoảng trụ:
 + N1: 293/59/91-97
 + N2: NR293/59/97
 + N3: THA
 + N4: T1</t>
  </si>
  <si>
    <t xml:space="preserve">Thay dây hạ áp chống quả tải TBAT29N(ĐD477EKA) sau khi được nâng dung lượng </t>
  </si>
  <si>
    <t>Thôn Xuân Hà 3, xã Ea Dăh, huyện Krông Năng</t>
  </si>
  <si>
    <t>- Thay dây AV 4x70 thành dây ABC 4x95, chiều dài 1,08km tại các khoảng trụ:
 + N1: THA1
 + N2: 293/82-92
 + N3: NR293/82</t>
  </si>
  <si>
    <t xml:space="preserve">Thay dây hạ áp chống quả tải TBAT31N(ĐD477EKA) sau khi được nâng dung lượng </t>
  </si>
  <si>
    <t>Thôn Giang Châu, xã Ea Dăh, huyện Krông Năng</t>
  </si>
  <si>
    <t>- Thay dây AV 3x70+1xAV50  thành dây ABC 4x95, 1,76km tại các khoảng trụ:
 + N1: NR82/33/5
 + N2: 82/33/5-8
 + N3: NR82/33
 + N7: T3</t>
  </si>
  <si>
    <t xml:space="preserve">Xử lý mất an toàn và xoán cụm tổng </t>
  </si>
  <si>
    <t>Xử lý mất an toàn trụ N3-1 T350N và nhánh rẽ hạ áp N2 T68N(ĐD474T2.KBU)</t>
  </si>
  <si>
    <t>Khối 2, thị trấn Krông Năng, huyện Krông Năng</t>
  </si>
  <si>
    <t>-	Thay 15 trụ vuông 8.4m của T350N và T68N(ĐD474T2.KBU) thành 15 trụ BTLT 10.5m dọc khu vực trung tâm TT
(T350N từ trụ N3-1 đến trụ N1-3; T68N từ trụ N2-1 đến tụ N2-11.)
'-XDM 250 HA dọc theo đường Phan Đăng Lưu đấu nối tại trụ N2-4.</t>
  </si>
  <si>
    <t>Xử lý mất an toàn TBA T291N (ĐD474T2.KBU) để kết lưới TBA T231N</t>
  </si>
  <si>
    <t>Khối 4, thị trấn Krông Năng, huyện Krông Năng</t>
  </si>
  <si>
    <t>-	XDM 482m HA thuộc TBA T291N(ĐD474T2.KBU) để xử lý MAT dây KH băng đường.
-	XDM 38m HA  nối vào N1-16 T231N để san tải, tách lưới tại trụ N1-10.
-	XDM 56m HA  nối vào N2-9 T231N để san tải, tách lưới tại trụ N2-4.</t>
  </si>
  <si>
    <t>Xử lý mất an toàn trụ N1-2 T231N(ĐD474T2.KBU)</t>
  </si>
  <si>
    <t>Khối 1, thị trấn Krông Năng, huyện Krông Năng</t>
  </si>
  <si>
    <t>-	Cải tạo 170m dây ABC 2x50 thành ABC 4x95 tại nhánh N1-2/ thuộc T231N</t>
  </si>
  <si>
    <t>Xử lý mất an toàn trụ 127 T58N(ĐD474T2.KBU)</t>
  </si>
  <si>
    <t xml:space="preserve">-	XDM 200m HA dọc theo chợ trung tâm thị trấn tại vị trí 127 ĐD474T2.KBU) thuộc T58N xử lý mất an toàn khu vực chợ huyện </t>
  </si>
  <si>
    <t>Xử lý mất an toàn trụ N2-4 T59N(ĐD474T2.KBU)</t>
  </si>
  <si>
    <t>Khối 5, thị trấn Krông Năng, huyện Krông Năng</t>
  </si>
  <si>
    <t xml:space="preserve">-	XDM 200m HA dọc theo đường Nơ Trang Long tại vị trí N2-4 thuộc T59N(ĐD474T2.KBU) xử lý mất an toàn khu vực chợ huyện </t>
  </si>
  <si>
    <t>Xử lý mất an toàn trụ N2-4/1 T57N(ĐD474T2.KBU) và kết lưới T68N</t>
  </si>
  <si>
    <t>-	XDM 150m HA thuộc TBA T57N(ĐD474T2.KBU) tại vị trí trụ N2-4/1 để kết lưới với T68N</t>
  </si>
  <si>
    <t>Xử lý mất an toàn TBA T6N(ĐD475EKA)</t>
  </si>
  <si>
    <t>Thôn 3, xã Phú Xuân, huyện Krông Năng</t>
  </si>
  <si>
    <t>-	Cảo tạo 8 vị trí HA đang sử dung trụ BTLT 7m thành 10,5m thuộc T6N(ĐD475EKA). (Từ trụ N3-2 đến trụ N4-5) do đổ đường nên đường dây hạ áp còn lại 3m so với mặt đường trung tâm chợ 49</t>
  </si>
  <si>
    <t>Xử lý mất an toàn TBA T56N(ĐD475EKA)</t>
  </si>
  <si>
    <t>-	Cảo tạo 15 vị trí HA đang sử dung trụ BTLT 8m thành 10,5m thuộc T56N(ĐD475EKA).  (Từ trụ N2-9 đến trụ N1-6) do đổ đường nên đường dây hạ áp còn lại 3m so với mặt đường trung tâm chợ 49
-	Thay 03 vị trí trụ trung áp 201, 201B và 199A từ trụ 10,5m thành trụ 12m để xử lý MAT.</t>
  </si>
  <si>
    <t>Xử lý mất an toàn TBA T70N(ĐD475EKA)</t>
  </si>
  <si>
    <t>Thôn Xuân An, xã Phú Xuân, huyện Krông Năng</t>
  </si>
  <si>
    <t>-	Cảo tạo lưới 450m HA từ AV 2x50 thành ABC 4x95 từ trụ N4-1 đến N4-12</t>
  </si>
  <si>
    <t xml:space="preserve">Xử lý mất an toàn ưới điện hạ áp TBA T349N (ĐD474T2.KBU) và theo đơn của Ông Võ Quang Vinh  </t>
  </si>
  <si>
    <t xml:space="preserve">TT Krông Năng - H. Krông Năng </t>
  </si>
  <si>
    <t>- XDM 200m ĐDHA, cáp ABC4x95 Xử lý mất an toàn trụ N1-11/7  (20 Kh) lưới HA TBA T349N (ĐD474T2.KBU) và xử lý đơn ông Võ Quang Vinh khối 3-TT KRN</t>
  </si>
  <si>
    <t>Xử lý mất an toàn T68N (ĐD475EKA) và kiến nghị Thôn 11, xã Phú Xuân</t>
  </si>
  <si>
    <t xml:space="preserve">Thôn 11, xã Phú Xuân,  huyện Krông Năng </t>
  </si>
  <si>
    <t>- XDM 600m ĐDHA, cáp ABC4x95 Xử lý mất an toàn trụ N1-20 và tại TBA T68N (ĐD475EKA) và đơn thư thôn  11, xã Phú Xuân</t>
  </si>
  <si>
    <t>Xử lý mất an toàn trụ N1/7 lưới điện hạ áp TBA T26N(ĐD477EKA)</t>
  </si>
  <si>
    <t xml:space="preserve">Thôn Xuân Nguyên, xã Ea Đah, huyện Krông Năng </t>
  </si>
  <si>
    <t xml:space="preserve">- XDM 200m ĐDHA, cáp ABC4x95 Xử lý mất an toàn trụ N1-7 và xử lý trụ cuối mất an toàn 12 khách hàng </t>
  </si>
  <si>
    <t>Xử lý mất an toàn trụ 418/30 lưới điện hạ áp TBA T31N(ĐD477EKA)</t>
  </si>
  <si>
    <t xml:space="preserve">Thôn Giang Châu, xã Ea Đah, huyện Krông Năng </t>
  </si>
  <si>
    <t xml:space="preserve">- XDM 600m ĐDHA, cáp ABC4x95 Xử lý mất an toàn trụ 418/30 và xử lý trụ cuối mất an toàn 18 khách hàng khu vực trung tâm xã </t>
  </si>
  <si>
    <t>Xử lý mất an toàn trụ N1-10 lưới điện hạ áp TBA T34N(ĐD477EKA)</t>
  </si>
  <si>
    <t xml:space="preserve">Thôn Giang Thành , xã Ea Đah, huyện Krông Năng </t>
  </si>
  <si>
    <t xml:space="preserve">- XDM 200m ĐDHA, cáp ABC4x95 Xử lý mất an toàn trụ N1-10  và xử lý trụ cuối mất an toàn 13 khách hàng khu vực trung tâm xã </t>
  </si>
  <si>
    <t>Xử lý mất an toàn trụ 236 lưới điện hạ áp TBA T77N(ĐD474T2.KBU)</t>
  </si>
  <si>
    <t xml:space="preserve">Thôn Giang Sơn, xã EaBuk, huyện Krông Năng </t>
  </si>
  <si>
    <t xml:space="preserve">- XDM 200m ĐDHA, cáp ABC4x95 Xử lý mất an toàn trụ 236  và xử lý trụ cuối mất an toàn 32 khách hàng khu vực trung tâm xã </t>
  </si>
  <si>
    <t>Xử lý mất an toàn trụ 215/17 lưới điện hạ áp TBA T73N(ĐD474T2.KBU)</t>
  </si>
  <si>
    <t xml:space="preserve">Thôn Giang Mỹ , xã Tam Giang, huyện Krông Năng </t>
  </si>
  <si>
    <t xml:space="preserve">- XDM 200m ĐDHA, cáp ABC4x95 Xử lý mất an toàn trụ 215/17  và xử lý trụ cuối mất an toàn 10 khách hàng </t>
  </si>
  <si>
    <t>Xử lý mất an toàn trụ 215/35 lưới điện hạ áp TBA T283N(ĐD474T2.KBU)</t>
  </si>
  <si>
    <t xml:space="preserve">Thôn Giang Phong, xã Tam Giang, huyện Krông Năng </t>
  </si>
  <si>
    <t xml:space="preserve">- XDM 400m ĐDHA, cáp ABC4x95 Xử lý mất an toàn trụ 215/35  và xử lý trụ cuối mất an toàn 26 khách hàng </t>
  </si>
  <si>
    <t>Xử lý mất an toàn trụ N1-1 lưới điện hạ áp TBA T120N(ĐD477KRN)</t>
  </si>
  <si>
    <t xml:space="preserve">Thôn Tam Khánh , xã CưKlong, huyện Krông Năng </t>
  </si>
  <si>
    <t xml:space="preserve">- XDM 400m ĐDHA, cáp ABC4x95 Xử lý mất an toàn trụ N1-1 và trụ N2-13  xử lý trụ cuối mất an toàn 31 khách hàng </t>
  </si>
  <si>
    <t>Xử lý mất an toàn trụ N3-23 lưới điện hạ áp TBA T375N(ĐD477KRN)</t>
  </si>
  <si>
    <t xml:space="preserve">Thôn Tam Thịnh , xã CưKlong, huyện Krông Năng </t>
  </si>
  <si>
    <t xml:space="preserve">- XDM 200m ĐDHA, cáp ABC4x95 Xử lý mất an toàn trụ N3-23 và trụ N2-13  xử lý trụ cuối mất an toàn 29 khách hàng </t>
  </si>
  <si>
    <t>Xử lý mất an toàn trụ N3-23 lưới điện hạ áp TBA T275N(ĐD474KRN)</t>
  </si>
  <si>
    <t xml:space="preserve">Thôn Tân Hà, xã Ea Toh, huyện Krông Năng </t>
  </si>
  <si>
    <t xml:space="preserve">- XDM 300m ĐDHA, cáp ABC4x95 Xử lý mất an toàn trụ 148 thuộc T275N(ĐD474KRN) mất an toàn 26 khách hàng </t>
  </si>
  <si>
    <t>N1-24</t>
  </si>
  <si>
    <t>N1-25</t>
  </si>
  <si>
    <t>N1-26</t>
  </si>
  <si>
    <t>N1-27</t>
  </si>
  <si>
    <t>N1-28</t>
  </si>
  <si>
    <t>N1-29</t>
  </si>
  <si>
    <t>N1-30</t>
  </si>
  <si>
    <t>T192N</t>
  </si>
  <si>
    <t>4CuAl-120</t>
  </si>
  <si>
    <t>Huyện Krông Năng</t>
  </si>
  <si>
    <t>4IPC50-120</t>
  </si>
  <si>
    <t>14IPC1BL</t>
  </si>
  <si>
    <t>12IPC1BL</t>
  </si>
  <si>
    <t>Xuất tuyến 1: Đường dây hạ áp XDM từ TBA XDM đến trụ 137A</t>
  </si>
  <si>
    <t>138A</t>
  </si>
  <si>
    <t>138</t>
  </si>
  <si>
    <t>137A</t>
  </si>
  <si>
    <t>139</t>
  </si>
  <si>
    <t>139A</t>
  </si>
  <si>
    <t>140</t>
  </si>
  <si>
    <t>140A</t>
  </si>
  <si>
    <t>141</t>
  </si>
  <si>
    <t>142</t>
  </si>
  <si>
    <t>142A</t>
  </si>
  <si>
    <t>143</t>
  </si>
  <si>
    <t>144</t>
  </si>
  <si>
    <t>143A</t>
  </si>
  <si>
    <t>Đỡ thẳng TA, trồng xen</t>
  </si>
  <si>
    <t>Đỡ thẳng TA, thay cột</t>
  </si>
  <si>
    <t>Chụp đầu cột đơn 3 m  CĐC-2,5</t>
  </si>
  <si>
    <t>CĐC-2,5TH</t>
  </si>
  <si>
    <t>Xà néo góc cột BTLT loại NĐ-D-10T</t>
  </si>
  <si>
    <t>Xà đỡ thẳng cột BTLT loại ĐT-10T</t>
  </si>
  <si>
    <t>Xà đỡ thẳng cột BTLT loại ĐV-10T</t>
  </si>
  <si>
    <t>Xà đỡ thẳng XA-1</t>
  </si>
  <si>
    <t>KN-240</t>
  </si>
  <si>
    <t>6KN-240</t>
  </si>
  <si>
    <t>3SĐ-SDL</t>
  </si>
  <si>
    <t>Néo góc HA, thay cột</t>
  </si>
  <si>
    <t>141A</t>
  </si>
  <si>
    <t>T67N(ĐD474T2.KBU)</t>
  </si>
  <si>
    <t>T72N(ĐD474T2.KBU)</t>
  </si>
  <si>
    <t>T289N(ĐD475KRN)</t>
  </si>
  <si>
    <t>126/6/18</t>
  </si>
  <si>
    <t>Đỡ thẳng HA, trồng xen</t>
  </si>
  <si>
    <t>N1-1-1</t>
  </si>
  <si>
    <t>Néo góc HA, hiện có</t>
  </si>
  <si>
    <t>4SO-TH</t>
  </si>
  <si>
    <t>126/6/8A</t>
  </si>
  <si>
    <t>Néo góc TBA, XDM</t>
  </si>
  <si>
    <t>N3-6/11</t>
  </si>
  <si>
    <t>N3-6/10</t>
  </si>
  <si>
    <t>N3-6/9</t>
  </si>
  <si>
    <t>N3-6/8</t>
  </si>
  <si>
    <t>N3-6/7</t>
  </si>
  <si>
    <t>N3-6/6</t>
  </si>
  <si>
    <t>N3-6/5</t>
  </si>
  <si>
    <t>N3-6/4</t>
  </si>
  <si>
    <t>N3-6/3</t>
  </si>
  <si>
    <t>N3-6/2</t>
  </si>
  <si>
    <t>N3-6/1</t>
  </si>
  <si>
    <t>N3-6</t>
  </si>
  <si>
    <t>N3-7</t>
  </si>
  <si>
    <t>N3-8</t>
  </si>
  <si>
    <t>N3-9</t>
  </si>
  <si>
    <t>N3-10</t>
  </si>
  <si>
    <t>N3-11</t>
  </si>
  <si>
    <t>N3-12</t>
  </si>
  <si>
    <t>8SO-TH</t>
  </si>
  <si>
    <t>4.3</t>
  </si>
  <si>
    <t>4.4</t>
  </si>
  <si>
    <t>N3-14</t>
  </si>
  <si>
    <t>N3-13</t>
  </si>
  <si>
    <t>N3-12/1</t>
  </si>
  <si>
    <t>N3-12/2</t>
  </si>
  <si>
    <t>N2-3/1</t>
  </si>
  <si>
    <t>T48N(ĐD475KRN)</t>
  </si>
  <si>
    <t>Móng cột MG-3 (14)</t>
  </si>
  <si>
    <t>Cột BTLT-PC.14-8,5</t>
  </si>
  <si>
    <t>144-1(ĐD475EKA)</t>
  </si>
  <si>
    <t>Néo góc HA, hiện có thay cột</t>
  </si>
  <si>
    <t>16IPC50-120</t>
  </si>
  <si>
    <t>8CuAl-120</t>
  </si>
  <si>
    <r>
      <t xml:space="preserve">-	Cấy TBA để giảm bán kính và chống quá tải cho TBA T343N + T310N(ĐD474T2.KBU).
+ XDM 1 TBA 160kVA-22/0,4kV tại trụ 207A/19/1(ĐD474T2.KBU)
+	XDM 360m HA đấu nối tại TBA XDM về hướng trường Tôn Đức Thắng để xử lý MAT khu vực trường học.
+	XDM 80m đấu nối tại trụ 207A/19, 100m đấu nối tại trụ N2-9.
</t>
    </r>
    <r>
      <rPr>
        <sz val="13"/>
        <color rgb="FFFF0000"/>
        <rFont val="Times New Roman"/>
        <family val="1"/>
      </rPr>
      <t>+	XDM 222m HA đấu nối tại trụ 207A/19/3, trụ cuối N1-1/2 T343N</t>
    </r>
  </si>
  <si>
    <r>
      <t xml:space="preserve">- Cải tạo lưới điện để xử lý mất an toàn cho TBA T163N(ĐD474KRN): 
</t>
    </r>
    <r>
      <rPr>
        <sz val="13"/>
        <color rgb="FFFF0000"/>
        <rFont val="Times New Roman"/>
        <family val="1"/>
      </rPr>
      <t>+ XDM 350 mét ABC4x120 ĐDHA đi riêng từ trụ trung áp trồng chèn 93/26/79 đến trụ HA XDM.</t>
    </r>
  </si>
  <si>
    <t>207A/19</t>
  </si>
  <si>
    <t>6.2</t>
  </si>
  <si>
    <t>207A/16</t>
  </si>
  <si>
    <t>N3-1</t>
  </si>
  <si>
    <t>N3-2</t>
  </si>
  <si>
    <t>N5-4</t>
  </si>
  <si>
    <t>6.3</t>
  </si>
  <si>
    <t>Xuất tuyến 1: Đường dây hạ áp cải tạo kéo thêm tầng dây</t>
  </si>
  <si>
    <t>Xuất tuyến 2: Đường dây hạ áp cải tạo kéo thêm tầng dây</t>
  </si>
  <si>
    <t>T27N</t>
  </si>
  <si>
    <t>Néo cuối TBA, hiện có</t>
  </si>
  <si>
    <t>171(ĐD472KRN)</t>
  </si>
  <si>
    <t>Néo góc TA, hiện có</t>
  </si>
  <si>
    <t>Néo cuối HA, Hiện có thay cột</t>
  </si>
  <si>
    <t>Trụ LT7,5-TH</t>
  </si>
  <si>
    <t>LT-7,5TH</t>
  </si>
  <si>
    <t>7.2</t>
  </si>
  <si>
    <t>7.3</t>
  </si>
  <si>
    <t>T274N(ĐD474KRN)</t>
  </si>
  <si>
    <t>39/11A</t>
  </si>
  <si>
    <t>207A/19/1</t>
  </si>
  <si>
    <t>T310N(ĐD474T2.KBU)</t>
  </si>
  <si>
    <t>T146N</t>
  </si>
  <si>
    <t>99/53/31</t>
  </si>
  <si>
    <t>99/53/32</t>
  </si>
  <si>
    <t>99/53/33</t>
  </si>
  <si>
    <t>Néo góc TBA XDM</t>
  </si>
  <si>
    <t>N3-4</t>
  </si>
  <si>
    <t>N3-5</t>
  </si>
  <si>
    <t>229/18/1(477KRN)</t>
  </si>
  <si>
    <t>T79N(ĐD477KRN)</t>
  </si>
  <si>
    <t>T16N(ĐD475EKA)</t>
  </si>
  <si>
    <t>12.1</t>
  </si>
  <si>
    <t>T56N(ĐD475EKA)</t>
  </si>
  <si>
    <t>N1-12/1</t>
  </si>
  <si>
    <t>Néo cuối HA, Thay cột</t>
  </si>
  <si>
    <t>13.1</t>
  </si>
  <si>
    <t>13.2</t>
  </si>
  <si>
    <t>Đỡ thẳng HA, Thay cột</t>
  </si>
  <si>
    <t>3KN-ABC</t>
  </si>
  <si>
    <t>3GM-ABC</t>
  </si>
  <si>
    <t>13.3</t>
  </si>
  <si>
    <t>N1-7/1</t>
  </si>
  <si>
    <t>N1-7/2</t>
  </si>
  <si>
    <t>N1-7/3</t>
  </si>
  <si>
    <t>N1-7/4</t>
  </si>
  <si>
    <t>N1-7/5</t>
  </si>
  <si>
    <t>N1-7/6</t>
  </si>
  <si>
    <t>N1-7/7</t>
  </si>
  <si>
    <t>Néo cuối HA, XDM</t>
  </si>
  <si>
    <t>Xuất tuyến 3: Đường dây hạ áp xây dựng mới</t>
  </si>
  <si>
    <t>N1-17 - T40N</t>
  </si>
  <si>
    <t>Đỡ thẳng HA, Thay cột tách lưới</t>
  </si>
  <si>
    <t>10.1</t>
  </si>
  <si>
    <t>10.2</t>
  </si>
  <si>
    <t>14.1</t>
  </si>
  <si>
    <t>14.2</t>
  </si>
  <si>
    <t>122/13B</t>
  </si>
  <si>
    <t>122/14</t>
  </si>
  <si>
    <t>122/15</t>
  </si>
  <si>
    <t>122/13A</t>
  </si>
  <si>
    <t>122/13</t>
  </si>
  <si>
    <t>Đỡ góc TA, hiện có</t>
  </si>
  <si>
    <t>122/12B</t>
  </si>
  <si>
    <t>122/12A</t>
  </si>
  <si>
    <t>122/12</t>
  </si>
  <si>
    <t>122/11A</t>
  </si>
  <si>
    <t>122/11</t>
  </si>
  <si>
    <t>122/10A</t>
  </si>
  <si>
    <t>15.1</t>
  </si>
  <si>
    <t>15.2</t>
  </si>
  <si>
    <t>TBA T22N-477EKA</t>
  </si>
  <si>
    <t>395/1</t>
  </si>
  <si>
    <t>395/2</t>
  </si>
  <si>
    <t>395/3</t>
  </si>
  <si>
    <t>395/4</t>
  </si>
  <si>
    <t>395/5</t>
  </si>
  <si>
    <t>150/65/17/19</t>
  </si>
  <si>
    <t>TBA T120N-477KRN</t>
  </si>
  <si>
    <t>Xuất tuyến 2: Đường dây hạ áp XDM xử lý MAT</t>
  </si>
  <si>
    <t>N2-20-T94N</t>
  </si>
  <si>
    <t>16.1</t>
  </si>
  <si>
    <t>16.2</t>
  </si>
  <si>
    <t>15.3</t>
  </si>
  <si>
    <t>17.1</t>
  </si>
  <si>
    <t>17.2</t>
  </si>
  <si>
    <t>17.3</t>
  </si>
  <si>
    <t>Xuất tuyến 3: Đường dây hạ áp cải tạo thay dây</t>
  </si>
  <si>
    <t>395/22</t>
  </si>
  <si>
    <t>395/21</t>
  </si>
  <si>
    <t>395/20</t>
  </si>
  <si>
    <t>395/19</t>
  </si>
  <si>
    <t>395/18</t>
  </si>
  <si>
    <t>395/17</t>
  </si>
  <si>
    <t>395/16</t>
  </si>
  <si>
    <t>395/15</t>
  </si>
  <si>
    <t>395/14</t>
  </si>
  <si>
    <t>395/13</t>
  </si>
  <si>
    <t>395/12</t>
  </si>
  <si>
    <t>395/11</t>
  </si>
  <si>
    <t>395/10</t>
  </si>
  <si>
    <t>395/9</t>
  </si>
  <si>
    <t>395/8</t>
  </si>
  <si>
    <t>395/7</t>
  </si>
  <si>
    <t>395/23</t>
  </si>
  <si>
    <t>395/24</t>
  </si>
  <si>
    <t>395/25</t>
  </si>
  <si>
    <t>395/26</t>
  </si>
  <si>
    <t>395/27</t>
  </si>
  <si>
    <t>293/35/1</t>
  </si>
  <si>
    <t>293/35/2</t>
  </si>
  <si>
    <t>293/35/3</t>
  </si>
  <si>
    <t>293/35/4</t>
  </si>
  <si>
    <t>293/35/5</t>
  </si>
  <si>
    <t>293/35/6</t>
  </si>
  <si>
    <t>293/35/7</t>
  </si>
  <si>
    <t>293/35/8</t>
  </si>
  <si>
    <t>293/35/9</t>
  </si>
  <si>
    <t>293/35/10</t>
  </si>
  <si>
    <t>293/35/11</t>
  </si>
  <si>
    <t>Đỡ thẳng HA, hiện có thay cột</t>
  </si>
  <si>
    <t>18.1</t>
  </si>
  <si>
    <t>18.2</t>
  </si>
  <si>
    <t>18.3</t>
  </si>
  <si>
    <t>TBA T25N-477EKA</t>
  </si>
  <si>
    <t>N1-1A</t>
  </si>
  <si>
    <t>1GM-ABC</t>
  </si>
  <si>
    <t>297/1</t>
  </si>
  <si>
    <t>297/2</t>
  </si>
  <si>
    <t>297/3</t>
  </si>
  <si>
    <t>297/4</t>
  </si>
  <si>
    <t>297/5</t>
  </si>
  <si>
    <t>297/6</t>
  </si>
  <si>
    <t>19.1</t>
  </si>
  <si>
    <t>19.2</t>
  </si>
  <si>
    <t>19.3</t>
  </si>
  <si>
    <t>TBA T29N-477EKA</t>
  </si>
  <si>
    <t>418/1</t>
  </si>
  <si>
    <t>418/2</t>
  </si>
  <si>
    <t>418/3</t>
  </si>
  <si>
    <t>418/5</t>
  </si>
  <si>
    <t>418/6</t>
  </si>
  <si>
    <t>418/7</t>
  </si>
  <si>
    <t>418/8</t>
  </si>
  <si>
    <t>20.1</t>
  </si>
  <si>
    <t>TBA T31N-477EKA</t>
  </si>
  <si>
    <t>418/35</t>
  </si>
  <si>
    <t>418/36</t>
  </si>
  <si>
    <t>418/37</t>
  </si>
  <si>
    <t>418/38</t>
  </si>
  <si>
    <t>418/39</t>
  </si>
  <si>
    <t>20.2</t>
  </si>
  <si>
    <t>418/34</t>
  </si>
  <si>
    <t>418/33</t>
  </si>
  <si>
    <t>418/32</t>
  </si>
  <si>
    <t>418/31</t>
  </si>
  <si>
    <t>418/30</t>
  </si>
  <si>
    <t>Xuất tuyến 4: Đường dây hạ áp cải tạo thay dây</t>
  </si>
  <si>
    <t>20.3</t>
  </si>
  <si>
    <t>20.4</t>
  </si>
  <si>
    <t>20.5</t>
  </si>
  <si>
    <t>N2-5/1</t>
  </si>
  <si>
    <t>N2-5/2</t>
  </si>
  <si>
    <t>N2-5/3</t>
  </si>
  <si>
    <t>N2-5/4</t>
  </si>
  <si>
    <t>N2-5/5</t>
  </si>
  <si>
    <t>N2-5/6</t>
  </si>
  <si>
    <t>N2-5/7</t>
  </si>
  <si>
    <t>N2-5/8</t>
  </si>
  <si>
    <t>N2-5/9</t>
  </si>
  <si>
    <t>N2-5/10</t>
  </si>
  <si>
    <t>418/29</t>
  </si>
  <si>
    <t>418/29A</t>
  </si>
  <si>
    <t>Đỡ thẳng THA, trồng xen</t>
  </si>
  <si>
    <t>21.1</t>
  </si>
  <si>
    <t>Xuất tuyến 1: Đường dây hạ áp cải tạo thay trụ T350</t>
  </si>
  <si>
    <t>21.2</t>
  </si>
  <si>
    <t>21.3</t>
  </si>
  <si>
    <t>54/83/6A</t>
  </si>
  <si>
    <t>N2-4/1</t>
  </si>
  <si>
    <t>N2-4/2</t>
  </si>
  <si>
    <t>N2-4/3</t>
  </si>
  <si>
    <t>N2-4/4</t>
  </si>
  <si>
    <t>N2-4/5</t>
  </si>
  <si>
    <t>N2-4-T57N</t>
  </si>
  <si>
    <t>21.4</t>
  </si>
  <si>
    <t>N2-4/1-T57N</t>
  </si>
  <si>
    <t>N3-4A-T68N</t>
  </si>
  <si>
    <t>22.1</t>
  </si>
  <si>
    <t>Xuất tuyến 1: Đường dây hạ áp XDM đi chung cột chiếu sáng HC</t>
  </si>
  <si>
    <t>57/74/10</t>
  </si>
  <si>
    <t>TBA T291N-474T2.KBU</t>
  </si>
  <si>
    <t>N4-1</t>
  </si>
  <si>
    <t>N4-2</t>
  </si>
  <si>
    <t>N4-3</t>
  </si>
  <si>
    <t>N4-4</t>
  </si>
  <si>
    <t>N4-5</t>
  </si>
  <si>
    <t>N4-6</t>
  </si>
  <si>
    <t>N4-7</t>
  </si>
  <si>
    <t>N4-8</t>
  </si>
  <si>
    <t>N4-9</t>
  </si>
  <si>
    <t>N4-10</t>
  </si>
  <si>
    <t>N4-11</t>
  </si>
  <si>
    <t>N4-12</t>
  </si>
  <si>
    <t>N4-13</t>
  </si>
  <si>
    <t>N4-14</t>
  </si>
  <si>
    <t>N4-15</t>
  </si>
  <si>
    <t>Xuất tuyến 2: Đường dây hạ áp XDM kết lưới</t>
  </si>
  <si>
    <t>22.2</t>
  </si>
  <si>
    <t>22.3</t>
  </si>
  <si>
    <t>Néo cuối HA, hiện có</t>
  </si>
  <si>
    <t>23.1</t>
  </si>
  <si>
    <t>Xuất tuyến 1: Cải tạo dây ABC 2x50 thành ABC 4x95</t>
  </si>
  <si>
    <t>N1-2/1</t>
  </si>
  <si>
    <t>N1-2/2</t>
  </si>
  <si>
    <t>N1-2/3</t>
  </si>
  <si>
    <t>N1-2/4</t>
  </si>
  <si>
    <t>Đỡ thẳng chiếu sáng, hiện có</t>
  </si>
  <si>
    <t>Dây ABC2x50</t>
  </si>
  <si>
    <t>24.1</t>
  </si>
  <si>
    <t>Xuất tuyến 1: Đường dây hạ áp XDM xử lý MAT</t>
  </si>
  <si>
    <t>25.1</t>
  </si>
  <si>
    <t>27.1</t>
  </si>
  <si>
    <t>27.2</t>
  </si>
  <si>
    <t>28.1</t>
  </si>
  <si>
    <t>28.2</t>
  </si>
  <si>
    <t>28.3</t>
  </si>
  <si>
    <t>199A</t>
  </si>
  <si>
    <t>Néo góc TA, thay cột</t>
  </si>
  <si>
    <t>2LT-10,5TH</t>
  </si>
  <si>
    <t>28.4</t>
  </si>
  <si>
    <t>Xuất tuyến 3: Đường dây trung áp 475EKA thay trụ</t>
  </si>
  <si>
    <t xml:space="preserve">Xuất tuyến 4: Đường dây hạ áp XDM </t>
  </si>
  <si>
    <t>195A</t>
  </si>
  <si>
    <t>194/2</t>
  </si>
  <si>
    <t>Néo góc Ta, hiện có</t>
  </si>
  <si>
    <t>194/2A</t>
  </si>
  <si>
    <t>194/3</t>
  </si>
  <si>
    <t>29.1</t>
  </si>
  <si>
    <t>30.1</t>
  </si>
  <si>
    <t>31.1</t>
  </si>
  <si>
    <t>31.2</t>
  </si>
  <si>
    <t>N1-5/1</t>
  </si>
  <si>
    <t>N1-5/2</t>
  </si>
  <si>
    <t>N1-5/3</t>
  </si>
  <si>
    <t>N1-5/4</t>
  </si>
  <si>
    <t>N1-5/5</t>
  </si>
  <si>
    <t>N1-5/6</t>
  </si>
  <si>
    <t>N1-5/7</t>
  </si>
  <si>
    <t>32.1</t>
  </si>
  <si>
    <t>34.1</t>
  </si>
  <si>
    <t>35.1</t>
  </si>
  <si>
    <t>Đỡ thẳng THA, hiện có</t>
  </si>
  <si>
    <t>36.1</t>
  </si>
  <si>
    <t>215/16</t>
  </si>
  <si>
    <t>215/35</t>
  </si>
  <si>
    <t>37.1</t>
  </si>
  <si>
    <t>39.1</t>
  </si>
  <si>
    <t>40.1</t>
  </si>
  <si>
    <t>40.2</t>
  </si>
  <si>
    <t>N1-6-T109N</t>
  </si>
  <si>
    <t>54/74/8</t>
  </si>
  <si>
    <t>TA hiện có</t>
  </si>
  <si>
    <t>CT-TD</t>
  </si>
  <si>
    <t>Hạ thế cải tạo thay dây</t>
  </si>
  <si>
    <t>Hạ thế cải tạo thay cột</t>
  </si>
  <si>
    <t>CT-TC</t>
  </si>
  <si>
    <t>Hạ thế cải tạo 2F lên 3F</t>
  </si>
  <si>
    <t>CT-3P</t>
  </si>
  <si>
    <t>20.6</t>
  </si>
  <si>
    <t>T136N(ĐD473KRN)</t>
  </si>
  <si>
    <t>T192N(ĐD474KRN)</t>
  </si>
  <si>
    <t>T310N và T343(ĐD474T2.KBU)</t>
  </si>
  <si>
    <t>T27N(ĐD472KRN)</t>
  </si>
  <si>
    <t>T146N(ĐD472KRN)</t>
  </si>
  <si>
    <t>T15N và T16N(ĐD475EKA)</t>
  </si>
  <si>
    <t>T22N(ĐD477EKA)</t>
  </si>
  <si>
    <t>T120N(ĐD477KRN)</t>
  </si>
  <si>
    <t>T21N(ĐD477EKA)</t>
  </si>
  <si>
    <t>T25N(ĐD477EKA)</t>
  </si>
  <si>
    <t>T29N(ĐD477EKA)</t>
  </si>
  <si>
    <t>T31N(ĐD477EKA)</t>
  </si>
  <si>
    <t>T68N(ĐD474T2.KBU)</t>
  </si>
  <si>
    <t>T291N (ĐD474T2.KBU)</t>
  </si>
  <si>
    <t>T231N(ĐD474T2.KBU)</t>
  </si>
  <si>
    <t>ABC2x50</t>
  </si>
  <si>
    <t>T58N(ĐD474T2.KBU)</t>
  </si>
  <si>
    <t>T59N(ĐD474T2.KBU)</t>
  </si>
  <si>
    <t>T6N(ĐD475EKA)</t>
  </si>
  <si>
    <t>T70N(ĐD475EKA)</t>
  </si>
  <si>
    <t>T349N (ĐD474T2.KBU)</t>
  </si>
  <si>
    <t>T68N (ĐD475EKA)</t>
  </si>
  <si>
    <t>T26N(ĐD477EKA)</t>
  </si>
  <si>
    <t>T34N(ĐD477EKA)</t>
  </si>
  <si>
    <t>T77N(ĐD474T2.KBU)</t>
  </si>
  <si>
    <t>T73N(ĐD474T2.KBU)</t>
  </si>
  <si>
    <t>T283N(ĐD474T2.KBU)</t>
  </si>
  <si>
    <t>T375N(ĐD477KRN)</t>
  </si>
  <si>
    <t>T275N(ĐD474KRN)</t>
  </si>
  <si>
    <t>Quy mô thiết kế</t>
  </si>
  <si>
    <t>Cột BTLT-8,4m;</t>
  </si>
  <si>
    <t>54/74/3A</t>
  </si>
  <si>
    <t>229/19A</t>
  </si>
  <si>
    <t>294A</t>
  </si>
  <si>
    <t>Xuất tuyến 1: Đường dây hạ áp  XDM đi riêng</t>
  </si>
  <si>
    <t>Xuất tuyến 1: Xây dựng mới đi riêng</t>
  </si>
  <si>
    <t>Xuất tuyến 2: Đường dây hạ áp cải tạo thay trụ</t>
  </si>
  <si>
    <t>122/10</t>
  </si>
  <si>
    <t>Xuất tuyến 1: Đường dây hạ áp bổ sung tầng dây</t>
  </si>
  <si>
    <t>TBA T21N-477EKA</t>
  </si>
  <si>
    <t>Xuất tuyến 5: Đường dây hạ áp cải tạo thay dây</t>
  </si>
  <si>
    <t>Xuất tuyến 6: Đường dây hạ áp XDM xử lý MAT</t>
  </si>
  <si>
    <t>Xuất tuyến 2: Đường dây hạ áp cải tạo thay trụ T68N</t>
  </si>
  <si>
    <t>Xuất tuyến 3: Đường dây hạ áp XDM xử lý MAT</t>
  </si>
  <si>
    <t>Đỡ thẳng chiếu sáng, hiện có thay cột</t>
  </si>
  <si>
    <t>Hạ áp HC T59N-474T2.KBU</t>
  </si>
  <si>
    <t>Xuất tuyến 1: Đường dây hạ áp cải tạo thay trụ T6N</t>
  </si>
  <si>
    <t>Xuất tuyến 2: Đường dây hạ áp cải tạo thay trụ T6N</t>
  </si>
  <si>
    <t>Xuất tuyến 1: Đường dây hạ áp cải tạo thay trụ T56N</t>
  </si>
  <si>
    <t>Xuất tuyến 2: Đường dây hạ áp cải tạo thay trụ T56N</t>
  </si>
  <si>
    <t>201B</t>
  </si>
  <si>
    <t>CÔNG TRÌNH: HOÀN THIỆN LƯỚI, XỬ LÝ MẤT AN TOÀN LƯỚI ĐIỆN KHU VỰC ĐỘI QUẢN LÝ ĐIỆN KRÔNG NĂNG, TỈNH ĐẮK LẮK NĂM 2026</t>
  </si>
  <si>
    <t>Cáp đồng bọc 3x50+1x35</t>
  </si>
  <si>
    <t>M(3x50+35)</t>
  </si>
  <si>
    <t>48n</t>
  </si>
  <si>
    <t>Néo góc THA, TBA</t>
  </si>
  <si>
    <t>2T4CT</t>
  </si>
  <si>
    <t>4ĐT-CT</t>
  </si>
  <si>
    <t>11CCT-CM</t>
  </si>
  <si>
    <t>20IPC1BL</t>
  </si>
  <si>
    <t>16IPC1BL</t>
  </si>
  <si>
    <t>32IPC1BL</t>
  </si>
  <si>
    <t>18IPC1BL</t>
  </si>
  <si>
    <t>Ống nối đồng Cu16-4M10</t>
  </si>
  <si>
    <t>Cu16-4M10</t>
  </si>
  <si>
    <t>Cáp đồng bọc CV10</t>
  </si>
  <si>
    <t>CV10</t>
  </si>
  <si>
    <t>Móng trụ bê tông ly tâm; TN-1,8 (10)</t>
  </si>
  <si>
    <t>Móng trụ bê tông ly tâm; TN-1,8 (12)</t>
  </si>
  <si>
    <t>TN-1,8 (10)</t>
  </si>
  <si>
    <t>TN-1,8 (12)</t>
  </si>
  <si>
    <t>Loại dây</t>
  </si>
  <si>
    <t>Khác</t>
  </si>
  <si>
    <t>Di chuyển dây hạ áp</t>
  </si>
  <si>
    <t>Xã Dliê Ya</t>
  </si>
  <si>
    <t>Xã Krông Năng</t>
  </si>
  <si>
    <t>Xã Tam Giang</t>
  </si>
  <si>
    <t>Xã Phú Xuân</t>
  </si>
  <si>
    <t>9.1</t>
  </si>
  <si>
    <t>9.2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</si>
</sst>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#,##0.0"/>
    <numFmt numFmtId="167" formatCode="_-* #,##0.0_-;\-* #,##0.0_-;_-* &quot;-&quot;??_-;_-@_-"/>
    <numFmt numFmtId="168" formatCode="_(* #,##0_);_(* \(#,##0\);_(* &quot;-&quot;?_);_(@_)"/>
    <numFmt numFmtId="169" formatCode="0.0"/>
    <numFmt numFmtId="170" formatCode="&quot;\&quot;#,##0.00;\-&quot;\&quot;#,##0.00"/>
    <numFmt numFmtId="171" formatCode="&quot;ß&quot;\t#,##0_);\(&quot;ß&quot;\t#,##0\)"/>
    <numFmt numFmtId="172" formatCode="_ * #,##0_ ;_ * \-#,##0_ ;_ * &quot;-&quot;_ ;_ @_ "/>
    <numFmt numFmtId="173" formatCode="_ * #,##0.00_ ;_ * \-#,##0.00_ ;_ * &quot;-&quot;??_ ;_ @_ "/>
    <numFmt numFmtId="174" formatCode="_ &quot;\&quot;* #,##0_ ;_ &quot;\&quot;* \-#,##0_ ;_ &quot;\&quot;* &quot;-&quot;_ ;_ @_ "/>
    <numFmt numFmtId="175" formatCode="_ &quot;\&quot;* #,##0.00_ ;_ &quot;\&quot;* \-#,##0.00_ ;_ &quot;\&quot;* &quot;-&quot;??_ ;_ @_ "/>
    <numFmt numFmtId="176" formatCode="_-&quot;Rp&quot;* #,##0_-;\-&quot;Rp&quot;* #,##0_-;_-&quot;Rp&quot;* &quot;-&quot;_-;_-@_-"/>
    <numFmt numFmtId="177" formatCode="_-&quot;Rp&quot;* #,##0.00_-;\-&quot;Rp&quot;* #,##0.00_-;_-&quot;Rp&quot;* &quot;-&quot;??_-;_-@_-"/>
    <numFmt numFmtId="178" formatCode="_-* #,##0.000_-;\-* #,##0.000_-;_-* &quot;-&quot;??_-;_-@_-"/>
    <numFmt numFmtId="179" formatCode="_-* #,##0_-;\-* #,##0_-;_-* &quot;-&quot;??_-;_-@_-"/>
    <numFmt numFmtId="180" formatCode="_(* #,##0.000_);_(* \(#,##0.000\);_(* &quot;-&quot;??_);_(@_)"/>
  </numFmts>
  <fonts count="69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sz val="10"/>
      <name val="Arial"/>
      <family val="2"/>
    </font>
    <font>
      <sz val="12"/>
      <name val="¹UAAA¼"/>
      <family val="3"/>
      <charset val="129"/>
    </font>
    <font>
      <sz val="12"/>
      <name val="Times New Roman"/>
      <family val="1"/>
    </font>
    <font>
      <sz val="12"/>
      <name val="바탕체"/>
      <family val="1"/>
      <charset val="129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sz val="12"/>
      <color indexed="12"/>
      <name val="Times New Roman"/>
      <family val="1"/>
    </font>
    <font>
      <sz val="13"/>
      <name val="Times New Roman"/>
      <family val="1"/>
    </font>
    <font>
      <b/>
      <sz val="14"/>
      <name val="Times New Roman"/>
      <family val="1"/>
    </font>
    <font>
      <vertAlign val="superscript"/>
      <sz val="12"/>
      <name val="Times New Roman"/>
      <family val="1"/>
    </font>
    <font>
      <sz val="12"/>
      <color rgb="FFFF0000"/>
      <name val="Times New Roman"/>
      <family val="1"/>
    </font>
    <font>
      <sz val="10"/>
      <color indexed="8"/>
      <name val="Arial"/>
      <family val="2"/>
    </font>
    <font>
      <sz val="8"/>
      <name val="Arial"/>
      <family val="2"/>
    </font>
    <font>
      <b/>
      <sz val="13"/>
      <name val="Times New Roman"/>
      <family val="1"/>
    </font>
    <font>
      <sz val="13"/>
      <color theme="1"/>
      <name val="Times New Roman"/>
      <family val="1"/>
    </font>
    <font>
      <i/>
      <sz val="13"/>
      <color theme="1"/>
      <name val="Times New Roman"/>
      <family val="1"/>
    </font>
    <font>
      <sz val="13"/>
      <color rgb="FFFF0000"/>
      <name val="Times New Roman"/>
      <family val="1"/>
    </font>
    <font>
      <sz val="11"/>
      <name val="Times New Roman"/>
      <family val="1"/>
      <charset val="163"/>
    </font>
    <font>
      <i/>
      <sz val="12"/>
      <name val="Times New Roman"/>
      <family val="1"/>
    </font>
    <font>
      <sz val="11"/>
      <color rgb="FF0000CC"/>
      <name val="Times New Roman"/>
      <family val="1"/>
    </font>
    <font>
      <sz val="11"/>
      <color rgb="FFFF0000"/>
      <name val="Times New Roman"/>
      <family val="1"/>
    </font>
    <font>
      <b/>
      <i/>
      <sz val="12"/>
      <name val="Times New Roman"/>
      <family val="1"/>
    </font>
    <font>
      <i/>
      <sz val="13"/>
      <name val="Times New Roman"/>
      <family val="1"/>
    </font>
    <font>
      <b/>
      <sz val="13"/>
      <name val="Cambria"/>
      <family val="1"/>
      <scheme val="major"/>
    </font>
    <font>
      <sz val="13"/>
      <name val="Cambria"/>
      <family val="1"/>
      <scheme val="maj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i/>
      <sz val="10"/>
      <name val="Times New Roman"/>
      <family val="1"/>
    </font>
    <font>
      <b/>
      <i/>
      <sz val="9"/>
      <name val="Times New Roman"/>
      <family val="1"/>
    </font>
    <font>
      <i/>
      <sz val="12"/>
      <color indexed="8"/>
      <name val="Times New Roman"/>
      <family val="1"/>
    </font>
    <font>
      <i/>
      <sz val="12"/>
      <color rgb="FFFF0000"/>
      <name val="Times New Roman"/>
      <family val="1"/>
    </font>
    <font>
      <sz val="10"/>
      <name val=".VnArial"/>
      <family val="2"/>
    </font>
    <font>
      <sz val="12"/>
      <name val="|??¢¥¢¬¨Ï"/>
      <family val="1"/>
      <charset val="129"/>
    </font>
    <font>
      <sz val="11"/>
      <name val="±¼¸²Ã¼"/>
      <family val="3"/>
      <charset val="129"/>
    </font>
    <font>
      <sz val="10"/>
      <name val="Arial"/>
      <family val="2"/>
    </font>
    <font>
      <b/>
      <sz val="16"/>
      <name val="Times New Roman"/>
      <family val="1"/>
    </font>
    <font>
      <b/>
      <sz val="18"/>
      <name val="Times New Roman"/>
      <family val="1"/>
    </font>
    <font>
      <b/>
      <sz val="15"/>
      <name val="Times New Roman"/>
      <family val="1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1"/>
      <color theme="0"/>
      <name val="Calibri"/>
      <family val="2"/>
      <charset val="163"/>
      <scheme val="minor"/>
    </font>
    <font>
      <sz val="11"/>
      <color rgb="FF9C0006"/>
      <name val="Calibri"/>
      <family val="2"/>
      <charset val="163"/>
      <scheme val="minor"/>
    </font>
    <font>
      <b/>
      <sz val="11"/>
      <color rgb="FFFA7D00"/>
      <name val="Calibri"/>
      <family val="2"/>
      <charset val="163"/>
      <scheme val="minor"/>
    </font>
    <font>
      <b/>
      <sz val="11"/>
      <color theme="0"/>
      <name val="Calibri"/>
      <family val="2"/>
      <charset val="163"/>
      <scheme val="minor"/>
    </font>
    <font>
      <i/>
      <sz val="11"/>
      <color rgb="FF7F7F7F"/>
      <name val="Calibri"/>
      <family val="2"/>
      <charset val="163"/>
      <scheme val="minor"/>
    </font>
    <font>
      <sz val="11"/>
      <color rgb="FF006100"/>
      <name val="Calibri"/>
      <family val="2"/>
      <charset val="163"/>
      <scheme val="minor"/>
    </font>
    <font>
      <b/>
      <sz val="15"/>
      <color theme="3"/>
      <name val="Calibri"/>
      <family val="2"/>
      <charset val="163"/>
      <scheme val="minor"/>
    </font>
    <font>
      <b/>
      <sz val="13"/>
      <color theme="3"/>
      <name val="Calibri"/>
      <family val="2"/>
      <charset val="163"/>
      <scheme val="minor"/>
    </font>
    <font>
      <b/>
      <sz val="11"/>
      <color theme="3"/>
      <name val="Calibri"/>
      <family val="2"/>
      <charset val="163"/>
      <scheme val="minor"/>
    </font>
    <font>
      <sz val="11"/>
      <color rgb="FF3F3F76"/>
      <name val="Calibri"/>
      <family val="2"/>
      <charset val="163"/>
      <scheme val="minor"/>
    </font>
    <font>
      <sz val="11"/>
      <color rgb="FFFA7D00"/>
      <name val="Calibri"/>
      <family val="2"/>
      <charset val="163"/>
      <scheme val="minor"/>
    </font>
    <font>
      <sz val="11"/>
      <color rgb="FF9C5700"/>
      <name val="Calibri"/>
      <family val="2"/>
      <charset val="163"/>
      <scheme val="minor"/>
    </font>
    <font>
      <b/>
      <sz val="11"/>
      <color rgb="FF3F3F3F"/>
      <name val="Calibri"/>
      <family val="2"/>
      <charset val="163"/>
      <scheme val="minor"/>
    </font>
    <font>
      <sz val="18"/>
      <color theme="3"/>
      <name val="Cambria"/>
      <family val="2"/>
      <charset val="163"/>
      <scheme val="major"/>
    </font>
    <font>
      <b/>
      <sz val="11"/>
      <color theme="1"/>
      <name val="Calibri"/>
      <family val="2"/>
      <charset val="163"/>
      <scheme val="minor"/>
    </font>
    <font>
      <sz val="11"/>
      <color rgb="FFFF0000"/>
      <name val="Calibri"/>
      <family val="2"/>
      <charset val="163"/>
      <scheme val="minor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  <font>
      <sz val="8"/>
      <name val="Calibri"/>
      <family val="2"/>
      <charset val="163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4">
    <xf numFmtId="0" fontId="0" fillId="0" borderId="0"/>
    <xf numFmtId="0" fontId="3" fillId="0" borderId="0" applyNumberFormat="0" applyFill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1" fillId="28" borderId="0" applyNumberFormat="0" applyBorder="0" applyAlignment="0" applyProtection="0"/>
    <xf numFmtId="0" fontId="5" fillId="0" borderId="0"/>
    <xf numFmtId="0" fontId="5" fillId="0" borderId="0"/>
    <xf numFmtId="0" fontId="52" fillId="29" borderId="15" applyNumberFormat="0" applyAlignment="0" applyProtection="0"/>
    <xf numFmtId="43" fontId="1" fillId="0" borderId="0" applyFont="0" applyFill="0" applyBorder="0" applyAlignment="0" applyProtection="0"/>
    <xf numFmtId="0" fontId="53" fillId="30" borderId="16" applyNumberFormat="0" applyAlignment="0" applyProtection="0"/>
    <xf numFmtId="0" fontId="54" fillId="0" borderId="0" applyNumberFormat="0" applyFill="0" applyBorder="0" applyAlignment="0" applyProtection="0"/>
    <xf numFmtId="0" fontId="55" fillId="31" borderId="0" applyNumberFormat="0" applyBorder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58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9" fillId="32" borderId="15" applyNumberFormat="0" applyAlignment="0" applyProtection="0"/>
    <xf numFmtId="0" fontId="60" fillId="0" borderId="20" applyNumberFormat="0" applyFill="0" applyAlignment="0" applyProtection="0"/>
    <xf numFmtId="0" fontId="61" fillId="33" borderId="0" applyNumberFormat="0" applyBorder="0" applyAlignment="0" applyProtection="0"/>
    <xf numFmtId="0" fontId="2" fillId="34" borderId="21" applyNumberFormat="0" applyFont="0" applyAlignment="0" applyProtection="0"/>
    <xf numFmtId="0" fontId="62" fillId="29" borderId="22" applyNumberFormat="0" applyAlignment="0" applyProtection="0"/>
    <xf numFmtId="0" fontId="63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65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0" fillId="0" borderId="0"/>
    <xf numFmtId="0" fontId="17" fillId="0" borderId="0">
      <alignment vertical="top"/>
    </xf>
    <xf numFmtId="174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0" fontId="41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2" fillId="0" borderId="0" applyFont="0" applyFill="0" applyBorder="0" applyAlignment="0" applyProtection="0"/>
  </cellStyleXfs>
  <cellXfs count="355">
    <xf numFmtId="0" fontId="0" fillId="0" borderId="0" xfId="0"/>
    <xf numFmtId="0" fontId="9" fillId="3" borderId="0" xfId="0" applyFont="1" applyFill="1" applyAlignment="1">
      <alignment vertical="center"/>
    </xf>
    <xf numFmtId="0" fontId="9" fillId="3" borderId="4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center" vertical="center"/>
    </xf>
    <xf numFmtId="166" fontId="9" fillId="3" borderId="4" xfId="0" applyNumberFormat="1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0" xfId="0" applyFont="1" applyFill="1" applyAlignment="1">
      <alignment vertical="center"/>
    </xf>
    <xf numFmtId="0" fontId="8" fillId="3" borderId="10" xfId="0" applyFont="1" applyFill="1" applyBorder="1" applyAlignment="1">
      <alignment vertical="center"/>
    </xf>
    <xf numFmtId="166" fontId="8" fillId="3" borderId="7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9" fillId="3" borderId="4" xfId="0" quotePrefix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vertical="center" wrapText="1"/>
    </xf>
    <xf numFmtId="0" fontId="2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vertical="center"/>
    </xf>
    <xf numFmtId="0" fontId="25" fillId="3" borderId="10" xfId="0" applyFont="1" applyFill="1" applyBorder="1" applyAlignment="1">
      <alignment vertical="center"/>
    </xf>
    <xf numFmtId="0" fontId="25" fillId="3" borderId="0" xfId="0" applyFont="1" applyFill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6" fontId="8" fillId="3" borderId="1" xfId="0" applyNumberFormat="1" applyFont="1" applyFill="1" applyBorder="1" applyAlignment="1">
      <alignment horizontal="center" vertical="center"/>
    </xf>
    <xf numFmtId="49" fontId="9" fillId="3" borderId="4" xfId="0" quotePrefix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166" fontId="9" fillId="3" borderId="0" xfId="0" applyNumberFormat="1" applyFont="1" applyFill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3" fontId="8" fillId="3" borderId="1" xfId="0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vertical="center"/>
    </xf>
    <xf numFmtId="1" fontId="9" fillId="3" borderId="0" xfId="0" applyNumberFormat="1" applyFont="1" applyFill="1" applyAlignment="1">
      <alignment vertical="center"/>
    </xf>
    <xf numFmtId="0" fontId="9" fillId="3" borderId="1" xfId="0" quotePrefix="1" applyFont="1" applyFill="1" applyBorder="1" applyAlignment="1">
      <alignment horizontal="center" vertical="center"/>
    </xf>
    <xf numFmtId="3" fontId="9" fillId="3" borderId="1" xfId="0" applyNumberFormat="1" applyFont="1" applyFill="1" applyBorder="1" applyAlignment="1">
      <alignment horizontal="right" vertical="center"/>
    </xf>
    <xf numFmtId="0" fontId="8" fillId="3" borderId="1" xfId="0" quotePrefix="1" applyFont="1" applyFill="1" applyBorder="1" applyAlignment="1">
      <alignment horizontal="center" vertical="center"/>
    </xf>
    <xf numFmtId="166" fontId="9" fillId="3" borderId="0" xfId="0" applyNumberFormat="1" applyFont="1" applyFill="1" applyAlignment="1">
      <alignment vertical="center"/>
    </xf>
    <xf numFmtId="1" fontId="9" fillId="3" borderId="0" xfId="0" applyNumberFormat="1" applyFont="1" applyFill="1" applyAlignment="1">
      <alignment horizontal="center" vertical="center"/>
    </xf>
    <xf numFmtId="169" fontId="9" fillId="3" borderId="0" xfId="0" applyNumberFormat="1" applyFont="1" applyFill="1" applyAlignment="1">
      <alignment horizontal="center" vertical="center"/>
    </xf>
    <xf numFmtId="0" fontId="32" fillId="0" borderId="0" xfId="0" applyFont="1"/>
    <xf numFmtId="0" fontId="32" fillId="0" borderId="3" xfId="0" quotePrefix="1" applyFont="1" applyBorder="1" applyAlignment="1">
      <alignment horizontal="center"/>
    </xf>
    <xf numFmtId="0" fontId="32" fillId="0" borderId="3" xfId="0" applyFont="1" applyBorder="1" applyAlignment="1">
      <alignment horizontal="left" vertical="justify"/>
    </xf>
    <xf numFmtId="0" fontId="32" fillId="0" borderId="3" xfId="0" applyFont="1" applyBorder="1" applyAlignment="1">
      <alignment horizontal="center" vertical="center"/>
    </xf>
    <xf numFmtId="168" fontId="31" fillId="0" borderId="3" xfId="0" applyNumberFormat="1" applyFont="1" applyBorder="1" applyAlignment="1">
      <alignment horizontal="center" vertical="center"/>
    </xf>
    <xf numFmtId="0" fontId="33" fillId="0" borderId="3" xfId="0" applyFont="1" applyBorder="1"/>
    <xf numFmtId="0" fontId="32" fillId="0" borderId="4" xfId="0" applyFont="1" applyBorder="1" applyAlignment="1">
      <alignment horizontal="left" vertical="justify"/>
    </xf>
    <xf numFmtId="0" fontId="32" fillId="0" borderId="4" xfId="0" applyFont="1" applyBorder="1" applyAlignment="1">
      <alignment horizontal="center" vertical="center"/>
    </xf>
    <xf numFmtId="0" fontId="32" fillId="0" borderId="3" xfId="0" applyFont="1" applyBorder="1"/>
    <xf numFmtId="0" fontId="32" fillId="0" borderId="4" xfId="0" applyFont="1" applyBorder="1"/>
    <xf numFmtId="0" fontId="32" fillId="2" borderId="4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9" xfId="0" applyFont="1" applyBorder="1"/>
    <xf numFmtId="0" fontId="34" fillId="0" borderId="4" xfId="0" applyFont="1" applyBorder="1" applyAlignment="1">
      <alignment horizontal="center"/>
    </xf>
    <xf numFmtId="0" fontId="32" fillId="0" borderId="4" xfId="0" applyFont="1" applyBorder="1" applyAlignment="1">
      <alignment horizontal="left"/>
    </xf>
    <xf numFmtId="0" fontId="32" fillId="0" borderId="4" xfId="0" applyFont="1" applyBorder="1" applyAlignment="1">
      <alignment horizontal="center"/>
    </xf>
    <xf numFmtId="165" fontId="34" fillId="2" borderId="4" xfId="0" applyNumberFormat="1" applyFont="1" applyFill="1" applyBorder="1" applyAlignment="1">
      <alignment horizontal="center"/>
    </xf>
    <xf numFmtId="168" fontId="32" fillId="0" borderId="0" xfId="0" applyNumberFormat="1" applyFont="1"/>
    <xf numFmtId="0" fontId="32" fillId="0" borderId="9" xfId="0" applyFont="1" applyBorder="1" applyAlignment="1">
      <alignment horizontal="left" vertical="justify"/>
    </xf>
    <xf numFmtId="0" fontId="32" fillId="0" borderId="5" xfId="0" applyFont="1" applyBorder="1" applyAlignment="1">
      <alignment horizontal="left" vertical="justify"/>
    </xf>
    <xf numFmtId="0" fontId="32" fillId="2" borderId="5" xfId="0" applyFont="1" applyFill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2" fillId="0" borderId="5" xfId="0" applyFont="1" applyBorder="1"/>
    <xf numFmtId="0" fontId="35" fillId="3" borderId="6" xfId="0" quotePrefix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3" fontId="19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9" fillId="3" borderId="13" xfId="0" quotePrefix="1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vertical="center"/>
    </xf>
    <xf numFmtId="0" fontId="31" fillId="3" borderId="13" xfId="0" applyFont="1" applyFill="1" applyBorder="1" applyAlignment="1">
      <alignment horizontal="center" vertical="center" wrapText="1"/>
    </xf>
    <xf numFmtId="0" fontId="43" fillId="3" borderId="0" xfId="0" applyFont="1" applyFill="1" applyAlignment="1">
      <alignment horizontal="centerContinuous"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0" fillId="3" borderId="14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13" fillId="3" borderId="0" xfId="0" applyFont="1" applyFill="1" applyAlignment="1">
      <alignment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vertical="center" wrapText="1"/>
    </xf>
    <xf numFmtId="0" fontId="6" fillId="3" borderId="3" xfId="0" quotePrefix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justify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quotePrefix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justify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quotePrefix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justify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46" fillId="3" borderId="0" xfId="0" applyFont="1" applyFill="1" applyAlignment="1">
      <alignment vertical="center"/>
    </xf>
    <xf numFmtId="16" fontId="13" fillId="3" borderId="0" xfId="0" quotePrefix="1" applyNumberFormat="1" applyFont="1" applyFill="1" applyAlignment="1">
      <alignment vertical="center" wrapText="1"/>
    </xf>
    <xf numFmtId="0" fontId="13" fillId="3" borderId="0" xfId="0" quotePrefix="1" applyFont="1" applyFill="1" applyAlignment="1">
      <alignment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left"/>
    </xf>
    <xf numFmtId="165" fontId="23" fillId="3" borderId="3" xfId="0" applyNumberFormat="1" applyFont="1" applyFill="1" applyBorder="1" applyAlignment="1">
      <alignment horizontal="center"/>
    </xf>
    <xf numFmtId="0" fontId="9" fillId="3" borderId="4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4" xfId="0" quotePrefix="1" applyFont="1" applyFill="1" applyBorder="1" applyAlignment="1">
      <alignment horizontal="center" vertical="center" wrapText="1"/>
    </xf>
    <xf numFmtId="165" fontId="23" fillId="3" borderId="9" xfId="0" applyNumberFormat="1" applyFont="1" applyFill="1" applyBorder="1" applyAlignment="1">
      <alignment horizontal="left"/>
    </xf>
    <xf numFmtId="165" fontId="23" fillId="3" borderId="9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0" xfId="0" applyFont="1" applyFill="1"/>
    <xf numFmtId="0" fontId="10" fillId="3" borderId="1" xfId="0" quotePrefix="1" applyFont="1" applyFill="1" applyBorder="1" applyAlignment="1">
      <alignment horizontal="center"/>
    </xf>
    <xf numFmtId="0" fontId="10" fillId="3" borderId="1" xfId="0" applyFont="1" applyFill="1" applyBorder="1" applyAlignment="1">
      <alignment horizontal="left" vertical="justify"/>
    </xf>
    <xf numFmtId="0" fontId="6" fillId="3" borderId="1" xfId="0" applyFont="1" applyFill="1" applyBorder="1"/>
    <xf numFmtId="0" fontId="6" fillId="3" borderId="3" xfId="0" quotePrefix="1" applyFont="1" applyFill="1" applyBorder="1" applyAlignment="1">
      <alignment horizontal="center"/>
    </xf>
    <xf numFmtId="0" fontId="6" fillId="3" borderId="3" xfId="0" applyFont="1" applyFill="1" applyBorder="1" applyAlignment="1">
      <alignment horizontal="left" vertical="justify"/>
    </xf>
    <xf numFmtId="168" fontId="10" fillId="3" borderId="3" xfId="0" applyNumberFormat="1" applyFont="1" applyFill="1" applyBorder="1" applyAlignment="1">
      <alignment horizontal="center" vertical="center"/>
    </xf>
    <xf numFmtId="0" fontId="24" fillId="3" borderId="3" xfId="0" applyFont="1" applyFill="1" applyBorder="1"/>
    <xf numFmtId="0" fontId="6" fillId="3" borderId="4" xfId="0" applyFont="1" applyFill="1" applyBorder="1" applyAlignment="1">
      <alignment horizontal="left" vertical="justify"/>
    </xf>
    <xf numFmtId="0" fontId="6" fillId="3" borderId="4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left"/>
    </xf>
    <xf numFmtId="167" fontId="10" fillId="3" borderId="1" xfId="0" applyNumberFormat="1" applyFont="1" applyFill="1" applyBorder="1" applyAlignment="1">
      <alignment horizontal="center"/>
    </xf>
    <xf numFmtId="0" fontId="6" fillId="3" borderId="4" xfId="0" applyFont="1" applyFill="1" applyBorder="1"/>
    <xf numFmtId="0" fontId="6" fillId="3" borderId="9" xfId="0" applyFont="1" applyFill="1" applyBorder="1" applyAlignment="1">
      <alignment horizontal="center" vertical="center"/>
    </xf>
    <xf numFmtId="0" fontId="6" fillId="3" borderId="9" xfId="0" applyFont="1" applyFill="1" applyBorder="1"/>
    <xf numFmtId="168" fontId="6" fillId="3" borderId="0" xfId="0" applyNumberFormat="1" applyFont="1" applyFill="1"/>
    <xf numFmtId="0" fontId="6" fillId="3" borderId="3" xfId="0" applyFont="1" applyFill="1" applyBorder="1"/>
    <xf numFmtId="0" fontId="6" fillId="3" borderId="9" xfId="0" applyFont="1" applyFill="1" applyBorder="1" applyAlignment="1">
      <alignment horizontal="left" vertical="justify"/>
    </xf>
    <xf numFmtId="0" fontId="10" fillId="3" borderId="3" xfId="0" quotePrefix="1" applyFont="1" applyFill="1" applyBorder="1" applyAlignment="1">
      <alignment horizontal="center"/>
    </xf>
    <xf numFmtId="0" fontId="10" fillId="3" borderId="3" xfId="0" applyFont="1" applyFill="1" applyBorder="1" applyAlignment="1">
      <alignment horizontal="left" vertical="justify"/>
    </xf>
    <xf numFmtId="0" fontId="10" fillId="3" borderId="3" xfId="0" applyFont="1" applyFill="1" applyBorder="1" applyAlignment="1">
      <alignment horizontal="center" vertical="center"/>
    </xf>
    <xf numFmtId="0" fontId="10" fillId="3" borderId="0" xfId="0" applyFont="1" applyFill="1"/>
    <xf numFmtId="0" fontId="6" fillId="3" borderId="7" xfId="0" applyFont="1" applyFill="1" applyBorder="1" applyAlignment="1">
      <alignment horizontal="left" vertical="justify"/>
    </xf>
    <xf numFmtId="0" fontId="6" fillId="3" borderId="7" xfId="0" applyFont="1" applyFill="1" applyBorder="1" applyAlignment="1">
      <alignment horizontal="center" vertical="center"/>
    </xf>
    <xf numFmtId="0" fontId="6" fillId="3" borderId="7" xfId="0" applyFont="1" applyFill="1" applyBorder="1"/>
    <xf numFmtId="0" fontId="6" fillId="3" borderId="6" xfId="0" applyFont="1" applyFill="1" applyBorder="1" applyAlignment="1">
      <alignment horizontal="left" vertical="justify"/>
    </xf>
    <xf numFmtId="0" fontId="6" fillId="3" borderId="6" xfId="0" applyFont="1" applyFill="1" applyBorder="1" applyAlignment="1">
      <alignment horizontal="center" vertical="center"/>
    </xf>
    <xf numFmtId="0" fontId="6" fillId="3" borderId="2" xfId="0" applyFont="1" applyFill="1" applyBorder="1"/>
    <xf numFmtId="0" fontId="6" fillId="3" borderId="11" xfId="0" quotePrefix="1" applyFont="1" applyFill="1" applyBorder="1" applyAlignment="1">
      <alignment horizontal="center"/>
    </xf>
    <xf numFmtId="0" fontId="6" fillId="3" borderId="11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center"/>
    </xf>
    <xf numFmtId="167" fontId="10" fillId="3" borderId="11" xfId="0" applyNumberFormat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43" fontId="10" fillId="3" borderId="0" xfId="0" applyNumberFormat="1" applyFont="1" applyFill="1"/>
    <xf numFmtId="0" fontId="6" fillId="3" borderId="0" xfId="0" applyFont="1" applyFill="1" applyAlignment="1">
      <alignment horizontal="center"/>
    </xf>
    <xf numFmtId="0" fontId="6" fillId="3" borderId="0" xfId="0" quotePrefix="1" applyFont="1" applyFill="1" applyAlignment="1">
      <alignment horizontal="center"/>
    </xf>
    <xf numFmtId="0" fontId="10" fillId="3" borderId="0" xfId="0" applyFont="1" applyFill="1" applyAlignment="1">
      <alignment horizontal="left"/>
    </xf>
    <xf numFmtId="0" fontId="10" fillId="3" borderId="0" xfId="0" quotePrefix="1" applyFont="1" applyFill="1" applyAlignment="1">
      <alignment horizontal="center"/>
    </xf>
    <xf numFmtId="0" fontId="6" fillId="3" borderId="0" xfId="0" applyFont="1" applyFill="1" applyAlignment="1">
      <alignment horizontal="left"/>
    </xf>
    <xf numFmtId="164" fontId="6" fillId="3" borderId="0" xfId="0" applyNumberFormat="1" applyFont="1" applyFill="1"/>
    <xf numFmtId="0" fontId="10" fillId="3" borderId="6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Continuous" vertical="center" wrapText="1"/>
    </xf>
    <xf numFmtId="0" fontId="10" fillId="3" borderId="0" xfId="0" applyFont="1" applyFill="1" applyAlignment="1">
      <alignment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left" vertical="center" wrapText="1"/>
    </xf>
    <xf numFmtId="1" fontId="24" fillId="3" borderId="6" xfId="0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3" fontId="10" fillId="3" borderId="0" xfId="0" applyNumberFormat="1" applyFont="1" applyFill="1" applyAlignment="1">
      <alignment vertical="center" wrapText="1"/>
    </xf>
    <xf numFmtId="1" fontId="10" fillId="3" borderId="2" xfId="0" applyNumberFormat="1" applyFont="1" applyFill="1" applyBorder="1" applyAlignment="1">
      <alignment horizontal="center" vertical="center" wrapText="1"/>
    </xf>
    <xf numFmtId="1" fontId="10" fillId="3" borderId="2" xfId="0" applyNumberFormat="1" applyFont="1" applyFill="1" applyBorder="1" applyAlignment="1">
      <alignment horizontal="left" vertical="center" wrapText="1"/>
    </xf>
    <xf numFmtId="1" fontId="27" fillId="3" borderId="2" xfId="0" applyNumberFormat="1" applyFont="1" applyFill="1" applyBorder="1" applyAlignment="1">
      <alignment horizontal="center" vertical="center" wrapText="1"/>
    </xf>
    <xf numFmtId="1" fontId="10" fillId="3" borderId="4" xfId="0" applyNumberFormat="1" applyFont="1" applyFill="1" applyBorder="1" applyAlignment="1">
      <alignment horizontal="center" vertical="center" wrapText="1"/>
    </xf>
    <xf numFmtId="0" fontId="6" fillId="3" borderId="3" xfId="0" quotePrefix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vertical="center" wrapText="1"/>
    </xf>
    <xf numFmtId="0" fontId="24" fillId="3" borderId="4" xfId="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vertical="center" wrapText="1"/>
    </xf>
    <xf numFmtId="0" fontId="10" fillId="3" borderId="4" xfId="0" applyFont="1" applyFill="1" applyBorder="1" applyAlignment="1">
      <alignment vertical="center" wrapText="1"/>
    </xf>
    <xf numFmtId="169" fontId="6" fillId="3" borderId="0" xfId="0" applyNumberFormat="1" applyFont="1" applyFill="1" applyAlignment="1">
      <alignment vertical="center" wrapText="1"/>
    </xf>
    <xf numFmtId="0" fontId="37" fillId="3" borderId="4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vertical="center" wrapText="1"/>
    </xf>
    <xf numFmtId="0" fontId="38" fillId="3" borderId="4" xfId="0" applyFont="1" applyFill="1" applyBorder="1" applyAlignment="1">
      <alignment horizontal="center" vertical="center" wrapText="1"/>
    </xf>
    <xf numFmtId="9" fontId="6" fillId="3" borderId="0" xfId="73" applyFont="1" applyFill="1" applyAlignment="1">
      <alignment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vertical="center" wrapText="1"/>
    </xf>
    <xf numFmtId="0" fontId="24" fillId="3" borderId="8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6" fillId="3" borderId="4" xfId="0" quotePrefix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1" fontId="6" fillId="3" borderId="0" xfId="0" applyNumberFormat="1" applyFont="1" applyFill="1" applyAlignment="1">
      <alignment vertical="center" wrapText="1"/>
    </xf>
    <xf numFmtId="0" fontId="13" fillId="3" borderId="1" xfId="0" quotePrefix="1" applyFont="1" applyFill="1" applyBorder="1" applyAlignment="1">
      <alignment horizontal="left" vertical="center" wrapText="1"/>
    </xf>
    <xf numFmtId="0" fontId="48" fillId="3" borderId="0" xfId="0" applyFont="1" applyFill="1" applyAlignment="1">
      <alignment vertical="center"/>
    </xf>
    <xf numFmtId="0" fontId="48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vertical="center"/>
    </xf>
    <xf numFmtId="3" fontId="29" fillId="3" borderId="0" xfId="0" applyNumberFormat="1" applyFont="1" applyFill="1" applyAlignment="1">
      <alignment horizontal="center" vertical="center"/>
    </xf>
    <xf numFmtId="0" fontId="29" fillId="3" borderId="0" xfId="0" applyFont="1" applyFill="1" applyAlignment="1">
      <alignment horizontal="left" vertical="center"/>
    </xf>
    <xf numFmtId="0" fontId="29" fillId="3" borderId="0" xfId="0" applyFont="1" applyFill="1" applyAlignment="1">
      <alignment horizontal="center" vertical="center"/>
    </xf>
    <xf numFmtId="4" fontId="29" fillId="3" borderId="0" xfId="0" applyNumberFormat="1" applyFont="1" applyFill="1" applyAlignment="1">
      <alignment vertical="center"/>
    </xf>
    <xf numFmtId="3" fontId="29" fillId="3" borderId="0" xfId="0" applyNumberFormat="1" applyFont="1" applyFill="1" applyAlignment="1">
      <alignment vertical="center"/>
    </xf>
    <xf numFmtId="0" fontId="30" fillId="3" borderId="0" xfId="0" applyFont="1" applyFill="1" applyAlignment="1">
      <alignment horizontal="center" vertical="center"/>
    </xf>
    <xf numFmtId="3" fontId="19" fillId="3" borderId="13" xfId="0" applyNumberFormat="1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Continuous" vertical="center" wrapText="1"/>
    </xf>
    <xf numFmtId="4" fontId="19" fillId="3" borderId="13" xfId="0" applyNumberFormat="1" applyFont="1" applyFill="1" applyBorder="1" applyAlignment="1">
      <alignment horizontal="center" vertical="center" wrapText="1"/>
    </xf>
    <xf numFmtId="3" fontId="19" fillId="3" borderId="1" xfId="0" applyNumberFormat="1" applyFont="1" applyFill="1" applyBorder="1" applyAlignment="1">
      <alignment horizontal="left" vertical="center" wrapText="1"/>
    </xf>
    <xf numFmtId="165" fontId="19" fillId="3" borderId="1" xfId="0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8" fillId="3" borderId="0" xfId="0" applyFont="1" applyFill="1" applyAlignment="1">
      <alignment vertical="center"/>
    </xf>
    <xf numFmtId="2" fontId="19" fillId="3" borderId="1" xfId="0" quotePrefix="1" applyNumberFormat="1" applyFont="1" applyFill="1" applyBorder="1" applyAlignment="1">
      <alignment horizontal="left" vertical="center" wrapText="1"/>
    </xf>
    <xf numFmtId="0" fontId="19" fillId="3" borderId="1" xfId="0" quotePrefix="1" applyFont="1" applyFill="1" applyBorder="1" applyAlignment="1">
      <alignment horizontal="left" vertical="center" wrapText="1"/>
    </xf>
    <xf numFmtId="4" fontId="19" fillId="3" borderId="1" xfId="0" applyNumberFormat="1" applyFont="1" applyFill="1" applyBorder="1" applyAlignment="1">
      <alignment horizontal="center" vertical="center" wrapText="1"/>
    </xf>
    <xf numFmtId="1" fontId="19" fillId="3" borderId="1" xfId="0" applyNumberFormat="1" applyFont="1" applyFill="1" applyBorder="1" applyAlignment="1">
      <alignment horizontal="center" vertical="center" wrapText="1"/>
    </xf>
    <xf numFmtId="165" fontId="13" fillId="3" borderId="1" xfId="0" quotePrefix="1" applyNumberFormat="1" applyFont="1" applyFill="1" applyBorder="1" applyAlignment="1">
      <alignment horizontal="left" vertical="center" wrapText="1"/>
    </xf>
    <xf numFmtId="0" fontId="19" fillId="3" borderId="0" xfId="0" applyFont="1" applyFill="1" applyAlignment="1">
      <alignment vertical="center"/>
    </xf>
    <xf numFmtId="2" fontId="13" fillId="3" borderId="1" xfId="0" quotePrefix="1" applyNumberFormat="1" applyFont="1" applyFill="1" applyBorder="1" applyAlignment="1">
      <alignment horizontal="left" vertical="center" wrapText="1"/>
    </xf>
    <xf numFmtId="3" fontId="13" fillId="3" borderId="0" xfId="0" applyNumberFormat="1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4" fontId="13" fillId="3" borderId="0" xfId="0" applyNumberFormat="1" applyFont="1" applyFill="1" applyAlignment="1">
      <alignment vertical="center"/>
    </xf>
    <xf numFmtId="3" fontId="13" fillId="3" borderId="0" xfId="0" applyNumberFormat="1" applyFont="1" applyFill="1" applyAlignment="1">
      <alignment vertical="center"/>
    </xf>
    <xf numFmtId="0" fontId="6" fillId="3" borderId="1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8" fillId="35" borderId="0" xfId="0" applyFont="1" applyFill="1" applyAlignment="1">
      <alignment vertical="center"/>
    </xf>
    <xf numFmtId="0" fontId="8" fillId="35" borderId="4" xfId="0" applyFont="1" applyFill="1" applyBorder="1" applyAlignment="1">
      <alignment horizontal="center" vertical="center"/>
    </xf>
    <xf numFmtId="166" fontId="8" fillId="35" borderId="4" xfId="0" applyNumberFormat="1" applyFont="1" applyFill="1" applyBorder="1" applyAlignment="1">
      <alignment horizontal="center" vertical="center"/>
    </xf>
    <xf numFmtId="0" fontId="8" fillId="35" borderId="10" xfId="0" applyFont="1" applyFill="1" applyBorder="1" applyAlignment="1">
      <alignment vertical="center"/>
    </xf>
    <xf numFmtId="0" fontId="8" fillId="35" borderId="4" xfId="0" applyFont="1" applyFill="1" applyBorder="1" applyAlignment="1">
      <alignment vertical="center" wrapText="1"/>
    </xf>
    <xf numFmtId="0" fontId="9" fillId="35" borderId="0" xfId="0" applyFont="1" applyFill="1" applyAlignment="1">
      <alignment vertical="center"/>
    </xf>
    <xf numFmtId="0" fontId="9" fillId="35" borderId="4" xfId="0" applyFont="1" applyFill="1" applyBorder="1" applyAlignment="1">
      <alignment horizontal="center" vertical="center"/>
    </xf>
    <xf numFmtId="166" fontId="9" fillId="35" borderId="4" xfId="0" applyNumberFormat="1" applyFont="1" applyFill="1" applyBorder="1" applyAlignment="1">
      <alignment horizontal="center" vertical="center"/>
    </xf>
    <xf numFmtId="0" fontId="9" fillId="35" borderId="10" xfId="0" applyFont="1" applyFill="1" applyBorder="1" applyAlignment="1">
      <alignment vertical="center"/>
    </xf>
    <xf numFmtId="0" fontId="34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quotePrefix="1" applyFont="1" applyFill="1" applyBorder="1" applyAlignment="1">
      <alignment horizontal="left" vertical="center"/>
    </xf>
    <xf numFmtId="0" fontId="34" fillId="3" borderId="10" xfId="0" applyFont="1" applyFill="1" applyBorder="1" applyAlignment="1">
      <alignment vertical="center"/>
    </xf>
    <xf numFmtId="0" fontId="34" fillId="3" borderId="0" xfId="0" applyFont="1" applyFill="1" applyAlignment="1">
      <alignment vertical="center"/>
    </xf>
    <xf numFmtId="3" fontId="9" fillId="3" borderId="0" xfId="0" applyNumberFormat="1" applyFont="1" applyFill="1" applyAlignment="1">
      <alignment horizontal="center" vertical="center"/>
    </xf>
    <xf numFmtId="165" fontId="13" fillId="3" borderId="1" xfId="0" quotePrefix="1" applyNumberFormat="1" applyFont="1" applyFill="1" applyBorder="1" applyAlignment="1">
      <alignment horizontal="center" vertical="center" wrapText="1"/>
    </xf>
    <xf numFmtId="0" fontId="8" fillId="36" borderId="0" xfId="0" applyFont="1" applyFill="1" applyAlignment="1">
      <alignment vertical="center"/>
    </xf>
    <xf numFmtId="166" fontId="8" fillId="36" borderId="4" xfId="0" applyNumberFormat="1" applyFont="1" applyFill="1" applyBorder="1" applyAlignment="1">
      <alignment horizontal="center" vertical="center"/>
    </xf>
    <xf numFmtId="0" fontId="8" fillId="36" borderId="10" xfId="0" applyFont="1" applyFill="1" applyBorder="1" applyAlignment="1">
      <alignment vertical="center"/>
    </xf>
    <xf numFmtId="0" fontId="10" fillId="3" borderId="13" xfId="0" applyFont="1" applyFill="1" applyBorder="1" applyAlignment="1">
      <alignment horizontal="centerContinuous" vertical="center" wrapText="1"/>
    </xf>
    <xf numFmtId="1" fontId="12" fillId="3" borderId="4" xfId="0" applyNumberFormat="1" applyFont="1" applyFill="1" applyBorder="1" applyAlignment="1">
      <alignment horizontal="center" vertical="center" wrapText="1"/>
    </xf>
    <xf numFmtId="1" fontId="6" fillId="3" borderId="4" xfId="0" applyNumberFormat="1" applyFont="1" applyFill="1" applyBorder="1" applyAlignment="1">
      <alignment horizontal="center" vertical="center" wrapText="1"/>
    </xf>
    <xf numFmtId="169" fontId="6" fillId="3" borderId="4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1" fontId="27" fillId="3" borderId="4" xfId="0" quotePrefix="1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 wrapText="1"/>
    </xf>
    <xf numFmtId="0" fontId="24" fillId="3" borderId="5" xfId="0" applyFont="1" applyFill="1" applyBorder="1" applyAlignment="1">
      <alignment horizontal="center" vertical="center" wrapText="1"/>
    </xf>
    <xf numFmtId="1" fontId="12" fillId="3" borderId="9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1" fontId="6" fillId="3" borderId="9" xfId="0" applyNumberFormat="1" applyFont="1" applyFill="1" applyBorder="1" applyAlignment="1">
      <alignment horizontal="center" vertical="center" wrapText="1"/>
    </xf>
    <xf numFmtId="0" fontId="6" fillId="3" borderId="2" xfId="0" quotePrefix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24" fillId="3" borderId="2" xfId="0" applyFont="1" applyFill="1" applyBorder="1" applyAlignment="1">
      <alignment horizontal="center" vertical="center" wrapText="1"/>
    </xf>
    <xf numFmtId="0" fontId="6" fillId="3" borderId="5" xfId="0" quotePrefix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left" vertical="center" wrapText="1"/>
    </xf>
    <xf numFmtId="1" fontId="12" fillId="3" borderId="5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4" fillId="3" borderId="5" xfId="0" applyNumberFormat="1" applyFont="1" applyFill="1" applyBorder="1" applyAlignment="1">
      <alignment horizontal="center" vertical="center" wrapText="1"/>
    </xf>
    <xf numFmtId="0" fontId="8" fillId="37" borderId="0" xfId="0" applyFont="1" applyFill="1" applyAlignment="1">
      <alignment vertical="center"/>
    </xf>
    <xf numFmtId="3" fontId="8" fillId="37" borderId="4" xfId="0" applyNumberFormat="1" applyFont="1" applyFill="1" applyBorder="1" applyAlignment="1">
      <alignment horizontal="center" vertical="center" wrapText="1"/>
    </xf>
    <xf numFmtId="3" fontId="8" fillId="37" borderId="4" xfId="0" applyNumberFormat="1" applyFont="1" applyFill="1" applyBorder="1" applyAlignment="1">
      <alignment vertical="center" wrapText="1"/>
    </xf>
    <xf numFmtId="0" fontId="8" fillId="37" borderId="4" xfId="0" applyFont="1" applyFill="1" applyBorder="1" applyAlignment="1">
      <alignment horizontal="center" vertical="center"/>
    </xf>
    <xf numFmtId="166" fontId="8" fillId="37" borderId="4" xfId="0" applyNumberFormat="1" applyFont="1" applyFill="1" applyBorder="1" applyAlignment="1">
      <alignment horizontal="center" vertical="center"/>
    </xf>
    <xf numFmtId="0" fontId="8" fillId="37" borderId="10" xfId="0" applyFont="1" applyFill="1" applyBorder="1" applyAlignment="1">
      <alignment vertical="center"/>
    </xf>
    <xf numFmtId="3" fontId="8" fillId="37" borderId="4" xfId="0" applyNumberFormat="1" applyFont="1" applyFill="1" applyBorder="1" applyAlignment="1">
      <alignment horizontal="left" vertical="center" wrapText="1"/>
    </xf>
    <xf numFmtId="3" fontId="47" fillId="37" borderId="13" xfId="0" applyNumberFormat="1" applyFont="1" applyFill="1" applyBorder="1" applyAlignment="1">
      <alignment horizontal="center" vertical="center" wrapText="1"/>
    </xf>
    <xf numFmtId="3" fontId="6" fillId="37" borderId="1" xfId="0" applyNumberFormat="1" applyFont="1" applyFill="1" applyBorder="1" applyAlignment="1">
      <alignment horizontal="center" vertical="center"/>
    </xf>
    <xf numFmtId="165" fontId="32" fillId="37" borderId="3" xfId="34" applyNumberFormat="1" applyFont="1" applyFill="1" applyBorder="1" applyAlignment="1">
      <alignment horizontal="center" vertical="center"/>
    </xf>
    <xf numFmtId="165" fontId="6" fillId="37" borderId="3" xfId="34" applyNumberFormat="1" applyFont="1" applyFill="1" applyBorder="1" applyAlignment="1">
      <alignment horizontal="center" vertical="center"/>
    </xf>
    <xf numFmtId="0" fontId="6" fillId="37" borderId="1" xfId="0" applyFont="1" applyFill="1" applyBorder="1"/>
    <xf numFmtId="168" fontId="32" fillId="37" borderId="3" xfId="0" applyNumberFormat="1" applyFont="1" applyFill="1" applyBorder="1" applyAlignment="1">
      <alignment horizontal="center" vertical="center"/>
    </xf>
    <xf numFmtId="168" fontId="6" fillId="37" borderId="3" xfId="0" applyNumberFormat="1" applyFont="1" applyFill="1" applyBorder="1" applyAlignment="1">
      <alignment horizontal="center" vertical="center"/>
    </xf>
    <xf numFmtId="0" fontId="6" fillId="37" borderId="11" xfId="0" applyFont="1" applyFill="1" applyBorder="1" applyAlignment="1">
      <alignment horizontal="center"/>
    </xf>
    <xf numFmtId="0" fontId="10" fillId="37" borderId="0" xfId="0" applyFont="1" applyFill="1" applyAlignment="1">
      <alignment horizontal="center"/>
    </xf>
    <xf numFmtId="43" fontId="10" fillId="37" borderId="0" xfId="0" applyNumberFormat="1" applyFont="1" applyFill="1"/>
    <xf numFmtId="0" fontId="10" fillId="37" borderId="0" xfId="0" applyFont="1" applyFill="1" applyAlignment="1">
      <alignment horizontal="left"/>
    </xf>
    <xf numFmtId="0" fontId="10" fillId="37" borderId="0" xfId="0" applyFont="1" applyFill="1"/>
    <xf numFmtId="0" fontId="6" fillId="37" borderId="0" xfId="0" applyFont="1" applyFill="1"/>
    <xf numFmtId="0" fontId="8" fillId="37" borderId="4" xfId="0" applyFont="1" applyFill="1" applyBorder="1" applyAlignment="1">
      <alignment vertical="center" wrapText="1"/>
    </xf>
    <xf numFmtId="0" fontId="8" fillId="37" borderId="4" xfId="0" applyFont="1" applyFill="1" applyBorder="1" applyAlignment="1">
      <alignment horizontal="left" vertical="center" wrapText="1"/>
    </xf>
    <xf numFmtId="2" fontId="8" fillId="37" borderId="4" xfId="0" applyNumberFormat="1" applyFont="1" applyFill="1" applyBorder="1" applyAlignment="1">
      <alignment horizontal="left" vertical="center" wrapText="1"/>
    </xf>
    <xf numFmtId="3" fontId="6" fillId="37" borderId="13" xfId="0" applyNumberFormat="1" applyFont="1" applyFill="1" applyBorder="1" applyAlignment="1">
      <alignment horizontal="center" vertical="center"/>
    </xf>
    <xf numFmtId="43" fontId="10" fillId="37" borderId="0" xfId="0" applyNumberFormat="1" applyFont="1" applyFill="1" applyAlignment="1">
      <alignment horizontal="center"/>
    </xf>
    <xf numFmtId="0" fontId="6" fillId="37" borderId="0" xfId="0" applyFont="1" applyFill="1" applyAlignment="1">
      <alignment horizontal="center"/>
    </xf>
    <xf numFmtId="3" fontId="9" fillId="3" borderId="0" xfId="0" applyNumberFormat="1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0" fillId="3" borderId="0" xfId="0" applyFont="1" applyFill="1" applyAlignment="1">
      <alignment vertical="center"/>
    </xf>
    <xf numFmtId="0" fontId="13" fillId="3" borderId="0" xfId="0" applyFont="1" applyFill="1"/>
    <xf numFmtId="0" fontId="13" fillId="3" borderId="0" xfId="0" applyFont="1" applyFill="1" applyAlignment="1">
      <alignment horizontal="center"/>
    </xf>
    <xf numFmtId="178" fontId="19" fillId="3" borderId="13" xfId="34" applyNumberFormat="1" applyFont="1" applyFill="1" applyBorder="1" applyAlignment="1">
      <alignment horizontal="center" vertical="center" wrapText="1"/>
    </xf>
    <xf numFmtId="178" fontId="19" fillId="3" borderId="1" xfId="34" applyNumberFormat="1" applyFont="1" applyFill="1" applyBorder="1" applyAlignment="1">
      <alignment horizontal="center" vertical="center" wrapText="1"/>
    </xf>
    <xf numFmtId="178" fontId="13" fillId="3" borderId="1" xfId="34" quotePrefix="1" applyNumberFormat="1" applyFont="1" applyFill="1" applyBorder="1" applyAlignment="1">
      <alignment horizontal="center" vertical="center" wrapText="1"/>
    </xf>
    <xf numFmtId="178" fontId="13" fillId="3" borderId="0" xfId="34" applyNumberFormat="1" applyFont="1" applyFill="1"/>
    <xf numFmtId="178" fontId="13" fillId="3" borderId="1" xfId="34" applyNumberFormat="1" applyFont="1" applyFill="1" applyBorder="1" applyAlignment="1">
      <alignment horizontal="center" vertical="center" wrapText="1"/>
    </xf>
    <xf numFmtId="1" fontId="10" fillId="38" borderId="4" xfId="0" applyNumberFormat="1" applyFont="1" applyFill="1" applyBorder="1" applyAlignment="1">
      <alignment horizontal="center" vertical="center" wrapText="1"/>
    </xf>
    <xf numFmtId="179" fontId="6" fillId="3" borderId="0" xfId="34" applyNumberFormat="1" applyFont="1" applyFill="1" applyAlignment="1">
      <alignment vertical="center" wrapText="1"/>
    </xf>
    <xf numFmtId="0" fontId="67" fillId="0" borderId="24" xfId="0" applyFont="1" applyBorder="1" applyAlignment="1">
      <alignment horizontal="center" vertical="center" wrapText="1"/>
    </xf>
    <xf numFmtId="0" fontId="67" fillId="0" borderId="25" xfId="0" applyFont="1" applyBorder="1" applyAlignment="1">
      <alignment horizontal="center" vertical="center" wrapText="1"/>
    </xf>
    <xf numFmtId="0" fontId="32" fillId="3" borderId="3" xfId="0" quotePrefix="1" applyFont="1" applyFill="1" applyBorder="1" applyAlignment="1">
      <alignment horizontal="center"/>
    </xf>
    <xf numFmtId="0" fontId="32" fillId="3" borderId="4" xfId="0" applyFont="1" applyFill="1" applyBorder="1" applyAlignment="1">
      <alignment horizontal="center" vertical="center"/>
    </xf>
    <xf numFmtId="168" fontId="32" fillId="3" borderId="3" xfId="0" applyNumberFormat="1" applyFont="1" applyFill="1" applyBorder="1" applyAlignment="1">
      <alignment horizontal="center" vertical="center"/>
    </xf>
    <xf numFmtId="0" fontId="32" fillId="3" borderId="4" xfId="0" applyFont="1" applyFill="1" applyBorder="1"/>
    <xf numFmtId="0" fontId="32" fillId="3" borderId="0" xfId="0" applyFont="1" applyFill="1"/>
    <xf numFmtId="0" fontId="32" fillId="3" borderId="4" xfId="0" applyFont="1" applyFill="1" applyBorder="1" applyAlignment="1">
      <alignment horizontal="left" vertical="justify"/>
    </xf>
    <xf numFmtId="178" fontId="9" fillId="3" borderId="13" xfId="34" applyNumberFormat="1" applyFont="1" applyFill="1" applyBorder="1" applyAlignment="1">
      <alignment horizontal="center" vertical="center" wrapText="1"/>
    </xf>
    <xf numFmtId="3" fontId="13" fillId="3" borderId="13" xfId="0" applyNumberFormat="1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178" fontId="13" fillId="3" borderId="13" xfId="34" quotePrefix="1" applyNumberFormat="1" applyFont="1" applyFill="1" applyBorder="1" applyAlignment="1">
      <alignment horizontal="center" vertical="center" wrapText="1"/>
    </xf>
    <xf numFmtId="165" fontId="13" fillId="3" borderId="13" xfId="0" quotePrefix="1" applyNumberFormat="1" applyFont="1" applyFill="1" applyBorder="1" applyAlignment="1">
      <alignment horizontal="center" vertical="center" wrapText="1"/>
    </xf>
    <xf numFmtId="178" fontId="13" fillId="3" borderId="1" xfId="34" quotePrefix="1" applyNumberFormat="1" applyFont="1" applyFill="1" applyBorder="1" applyAlignment="1">
      <alignment horizontal="left" vertical="center" wrapText="1"/>
    </xf>
    <xf numFmtId="180" fontId="13" fillId="3" borderId="1" xfId="0" quotePrefix="1" applyNumberFormat="1" applyFont="1" applyFill="1" applyBorder="1" applyAlignment="1">
      <alignment horizontal="center" vertical="center" wrapText="1"/>
    </xf>
    <xf numFmtId="0" fontId="44" fillId="3" borderId="0" xfId="0" applyFont="1" applyFill="1" applyAlignment="1">
      <alignment horizontal="center" vertical="center"/>
    </xf>
    <xf numFmtId="0" fontId="45" fillId="3" borderId="0" xfId="0" applyFont="1" applyFill="1" applyAlignment="1">
      <alignment horizontal="center" vertical="center"/>
    </xf>
    <xf numFmtId="0" fontId="10" fillId="3" borderId="14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49" fillId="3" borderId="0" xfId="0" applyFont="1" applyFill="1" applyAlignment="1">
      <alignment horizontal="center" vertical="center" wrapText="1"/>
    </xf>
    <xf numFmtId="0" fontId="49" fillId="3" borderId="0" xfId="0" applyFont="1" applyFill="1" applyAlignment="1">
      <alignment horizontal="center" vertical="center"/>
    </xf>
    <xf numFmtId="3" fontId="19" fillId="3" borderId="13" xfId="0" applyNumberFormat="1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4" fontId="19" fillId="3" borderId="13" xfId="0" applyNumberFormat="1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3" fontId="19" fillId="3" borderId="14" xfId="0" applyNumberFormat="1" applyFont="1" applyFill="1" applyBorder="1" applyAlignment="1">
      <alignment horizontal="center" vertical="center" wrapText="1"/>
    </xf>
    <xf numFmtId="3" fontId="19" fillId="3" borderId="7" xfId="0" applyNumberFormat="1" applyFont="1" applyFill="1" applyBorder="1" applyAlignment="1">
      <alignment horizontal="center" vertical="center" wrapText="1"/>
    </xf>
    <xf numFmtId="3" fontId="19" fillId="3" borderId="8" xfId="0" applyNumberFormat="1" applyFont="1" applyFill="1" applyBorder="1" applyAlignment="1">
      <alignment horizontal="center" vertical="center" wrapText="1"/>
    </xf>
    <xf numFmtId="178" fontId="19" fillId="3" borderId="13" xfId="34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66" fontId="8" fillId="3" borderId="1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49" fontId="14" fillId="3" borderId="12" xfId="0" applyNumberFormat="1" applyFont="1" applyFill="1" applyBorder="1" applyAlignment="1">
      <alignment horizontal="center" vertical="center" wrapText="1"/>
    </xf>
    <xf numFmtId="1" fontId="10" fillId="0" borderId="4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Alignment="1">
      <alignment horizontal="center" vertical="center" wrapText="1"/>
    </xf>
    <xf numFmtId="49" fontId="14" fillId="0" borderId="1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6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168" fontId="10" fillId="0" borderId="3" xfId="0" applyNumberFormat="1" applyFont="1" applyFill="1" applyBorder="1" applyAlignment="1">
      <alignment horizontal="center" vertical="center"/>
    </xf>
    <xf numFmtId="168" fontId="31" fillId="0" borderId="3" xfId="0" applyNumberFormat="1" applyFont="1" applyFill="1" applyBorder="1" applyAlignment="1">
      <alignment horizontal="center" vertical="center"/>
    </xf>
    <xf numFmtId="168" fontId="66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/>
    <xf numFmtId="167" fontId="10" fillId="0" borderId="1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</cellXfs>
  <cellStyles count="74">
    <cellStyle name="          _x000d__x000a_shell=progman.exe_x000d__x000a_m" xfId="1" xr:uid="{00000000-0005-0000-0000-000001000000}"/>
    <cellStyle name="          _x000d__x000a_shell=progman.exe_x000d__x000a_m 2" xfId="52" xr:uid="{0119F6F5-8791-4396-BE84-A265E6DC4344}"/>
    <cellStyle name=" Task]_x000d__x000a_TaskName=Scan At_x000d__x000a_TaskID=3_x000d__x000a_WorkstationName=SmarTone_x000d__x000a_LastExecuted=0_x000d__x000a_LastSt" xfId="53" xr:uid="{7BF34D80-8E94-434A-9730-4039A6C6C4A7}"/>
    <cellStyle name="??A? [0]_ÿÿÿÿÿÿ_1_¢¬???¢â? " xfId="54" xr:uid="{D27E918B-C590-413D-9D75-59160C5130E1}"/>
    <cellStyle name="??A?_ÿÿÿÿÿÿ_1_¢¬???¢â? " xfId="55" xr:uid="{5CB32172-9AD0-4425-BEF6-FF9FAC2DAB24}"/>
    <cellStyle name="?¡±¢¥?_?¨ù??¢´¢¥_¢¬???¢â? " xfId="56" xr:uid="{3C27CFDF-D79D-4178-BF46-34D71EFBAC6E}"/>
    <cellStyle name="_TH BTST5 " xfId="57" xr:uid="{F7537024-6973-4F45-A6EF-753F640D2758}"/>
    <cellStyle name="20% - Accent1" xfId="2" builtinId="30" customBuiltin="1"/>
    <cellStyle name="20% - Accent2" xfId="3" builtinId="34" customBuiltin="1"/>
    <cellStyle name="20% - Accent3" xfId="4" builtinId="38" customBuiltin="1"/>
    <cellStyle name="20% - Accent4" xfId="5" builtinId="42" customBuiltin="1"/>
    <cellStyle name="20% - Accent5" xfId="6" builtinId="46" customBuiltin="1"/>
    <cellStyle name="20% - Accent6" xfId="7" builtinId="50" customBuiltin="1"/>
    <cellStyle name="40% - Accent1" xfId="8" builtinId="31" customBuiltin="1"/>
    <cellStyle name="40% - Accent2" xfId="9" builtinId="35" customBuiltin="1"/>
    <cellStyle name="40% - Accent3" xfId="10" builtinId="39" customBuiltin="1"/>
    <cellStyle name="40% - Accent4" xfId="11" builtinId="43" customBuiltin="1"/>
    <cellStyle name="40% - Accent5" xfId="12" builtinId="47" customBuiltin="1"/>
    <cellStyle name="40% - Accent6" xfId="13" builtinId="51" customBuiltin="1"/>
    <cellStyle name="60% - Accent1" xfId="14" builtinId="32" customBuiltin="1"/>
    <cellStyle name="60% - Accent2" xfId="15" builtinId="36" customBuiltin="1"/>
    <cellStyle name="60% - Accent3" xfId="16" builtinId="40" customBuiltin="1"/>
    <cellStyle name="60% - Accent4" xfId="17" builtinId="44" customBuiltin="1"/>
    <cellStyle name="60% - Accent5" xfId="18" builtinId="48" customBuiltin="1"/>
    <cellStyle name="60% - Accent6" xfId="19" builtinId="52" customBuiltin="1"/>
    <cellStyle name="Accent1" xfId="20" builtinId="29" customBuiltin="1"/>
    <cellStyle name="Accent2" xfId="21" builtinId="33" customBuiltin="1"/>
    <cellStyle name="Accent3" xfId="22" builtinId="37" customBuiltin="1"/>
    <cellStyle name="Accent4" xfId="23" builtinId="41" customBuiltin="1"/>
    <cellStyle name="Accent5" xfId="24" builtinId="45" customBuiltin="1"/>
    <cellStyle name="Accent6" xfId="25" builtinId="49" customBuiltin="1"/>
    <cellStyle name="ÅëÈ­ [0]_      " xfId="58" xr:uid="{EB1DDA9E-4960-4067-A129-C7CF2BDEF463}"/>
    <cellStyle name="AeE­ [0]_INQUIRY ¿?¾÷AßAø " xfId="26" xr:uid="{00000000-0005-0000-0000-000025010000}"/>
    <cellStyle name="ÅëÈ­_      " xfId="59" xr:uid="{E8A81618-90E0-4442-9F52-94FFC277734A}"/>
    <cellStyle name="AeE­_INQUIRY ¿?¾÷AßAø " xfId="27" xr:uid="{00000000-0005-0000-0000-000028010000}"/>
    <cellStyle name="ÄÞ¸¶ [0]_      " xfId="60" xr:uid="{0790C0D2-286E-4AB6-8B3E-928F225CA20B}"/>
    <cellStyle name="AÞ¸¶ [0]_INQUIRY ¿?¾÷AßAø " xfId="28" xr:uid="{00000000-0005-0000-0000-00002C010000}"/>
    <cellStyle name="ÄÞ¸¶_      " xfId="61" xr:uid="{8EFF441C-1333-47E8-8AA9-DAA9BBFDE223}"/>
    <cellStyle name="AÞ¸¶_INQUIRY ¿?¾÷AßAø " xfId="29" xr:uid="{00000000-0005-0000-0000-00002F010000}"/>
    <cellStyle name="Bad" xfId="30" builtinId="27" customBuiltin="1"/>
    <cellStyle name="C?AØ_¿?¾÷CoE² " xfId="31" xr:uid="{00000000-0005-0000-0000-000036010000}"/>
    <cellStyle name="Ç¥ÁØ_      " xfId="62" xr:uid="{9372402A-B03E-427B-9004-57299804D666}"/>
    <cellStyle name="C￥AØ_¿μ¾÷CoE² " xfId="32" xr:uid="{00000000-0005-0000-0000-000038010000}"/>
    <cellStyle name="Calculation" xfId="33" builtinId="22" customBuiltin="1"/>
    <cellStyle name="Comma" xfId="34" builtinId="3" customBuiltin="1"/>
    <cellStyle name="Check Cell" xfId="35" builtinId="23" customBuiltin="1"/>
    <cellStyle name="Explanatory Text" xfId="36" builtinId="53" customBuiltin="1"/>
    <cellStyle name="Good" xfId="37" builtinId="26" customBuiltin="1"/>
    <cellStyle name="Heading 1" xfId="38" builtinId="16" customBuiltin="1"/>
    <cellStyle name="Heading 2" xfId="39" builtinId="17" customBuiltin="1"/>
    <cellStyle name="Heading 3" xfId="40" builtinId="18" customBuiltin="1"/>
    <cellStyle name="Heading 4" xfId="41" builtinId="19" customBuiltin="1"/>
    <cellStyle name="Input" xfId="42" builtinId="20" customBuiltin="1"/>
    <cellStyle name="Linked Cell" xfId="43" builtinId="24" customBuiltin="1"/>
    <cellStyle name="Milliers [0]_      " xfId="63" xr:uid="{CF7F8038-63AA-488D-9CBA-017EA9E43AB2}"/>
    <cellStyle name="Milliers_      " xfId="64" xr:uid="{3802BA66-69AA-45AD-A306-D5B3695D6293}"/>
    <cellStyle name="Mon?aire [0]_      " xfId="65" xr:uid="{2E00A5F5-7655-4763-B93B-3DD1D0017AFF}"/>
    <cellStyle name="Mon?aire_      " xfId="66" xr:uid="{3FF71FEC-9D62-483F-8116-E1F73D37E444}"/>
    <cellStyle name="Monétaire [0]_      " xfId="67" xr:uid="{66B23918-DD70-4E76-AD1A-F44475929F61}"/>
    <cellStyle name="Monétaire_      " xfId="68" xr:uid="{650B402E-60EA-488E-BB43-6613794F0D5F}"/>
    <cellStyle name="Neutral" xfId="44" builtinId="28" customBuiltin="1"/>
    <cellStyle name="Normal" xfId="0" builtinId="0" customBuiltin="1"/>
    <cellStyle name="Note" xfId="45" builtinId="10" customBuiltin="1"/>
    <cellStyle name="Output" xfId="46" builtinId="21" customBuiltin="1"/>
    <cellStyle name="Percent" xfId="73" builtinId="5"/>
    <cellStyle name="Title" xfId="47" builtinId="15" customBuiltin="1"/>
    <cellStyle name="Total" xfId="48" builtinId="25" customBuiltin="1"/>
    <cellStyle name="Warning Text" xfId="49" builtinId="11" customBuiltin="1"/>
    <cellStyle name="콤마 [0]_ 비목별 월별기술 " xfId="50" xr:uid="{00000000-0005-0000-0000-000076020000}"/>
    <cellStyle name="콤마_ 비목별 월별기술 " xfId="51" xr:uid="{00000000-0005-0000-0000-000077020000}"/>
    <cellStyle name="桁区切り [0.00]_††††† " xfId="69" xr:uid="{1D063059-124E-454D-9D6A-17C0BF4F0320}"/>
    <cellStyle name="桁区切り_††††† " xfId="70" xr:uid="{0FAF6E4D-A9CB-47B5-9D60-403D0F51EB22}"/>
    <cellStyle name="通貨 [0.00]_††††† " xfId="71" xr:uid="{B7B9D977-4FD7-47F4-B1CB-F5CA291EA95F}"/>
    <cellStyle name="通貨_††††† " xfId="72" xr:uid="{FCF98D53-647D-41F2-9CDA-48956276E5E5}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14576-2A8B-4976-80E3-02561767C06A}">
  <sheetPr codeName="Sheet2"/>
  <dimension ref="A1:K52"/>
  <sheetViews>
    <sheetView zoomScale="85" zoomScaleNormal="85" workbookViewId="0">
      <selection activeCell="A3" sqref="A3"/>
    </sheetView>
  </sheetViews>
  <sheetFormatPr defaultColWidth="7.88671875" defaultRowHeight="16.8"/>
  <cols>
    <col min="1" max="1" width="4.44140625" style="70" customWidth="1"/>
    <col min="2" max="2" width="87.44140625" style="70" customWidth="1"/>
    <col min="3" max="3" width="16.44140625" style="88" customWidth="1"/>
    <col min="4" max="4" width="3" style="70" customWidth="1"/>
    <col min="5" max="5" width="4.6640625" style="70" customWidth="1"/>
    <col min="6" max="6" width="85.44140625" style="70" customWidth="1"/>
    <col min="7" max="7" width="23.44140625" style="88" customWidth="1"/>
    <col min="8" max="8" width="26.44140625" style="70" customWidth="1"/>
    <col min="9" max="9" width="7.109375" style="70" customWidth="1"/>
    <col min="10" max="10" width="9.6640625" style="70" customWidth="1"/>
    <col min="11" max="11" width="18.5546875" style="70" customWidth="1"/>
    <col min="12" max="16384" width="7.88671875" style="70"/>
  </cols>
  <sheetData>
    <row r="1" spans="1:9" ht="22.8">
      <c r="A1" s="69"/>
      <c r="B1" s="300" t="s">
        <v>614</v>
      </c>
      <c r="C1" s="300"/>
      <c r="D1" s="300"/>
      <c r="E1" s="300"/>
      <c r="F1" s="300"/>
      <c r="G1" s="300"/>
    </row>
    <row r="2" spans="1:9" s="71" customFormat="1" ht="18.600000000000001">
      <c r="A2" s="301" t="s">
        <v>1272</v>
      </c>
      <c r="B2" s="301"/>
      <c r="C2" s="301"/>
      <c r="D2" s="301"/>
      <c r="E2" s="301"/>
      <c r="F2" s="301"/>
      <c r="G2" s="301"/>
      <c r="H2" s="71" t="s">
        <v>720</v>
      </c>
    </row>
    <row r="3" spans="1:9" s="74" customFormat="1">
      <c r="A3" s="72" t="s">
        <v>615</v>
      </c>
      <c r="B3" s="302" t="s">
        <v>616</v>
      </c>
      <c r="C3" s="72" t="s">
        <v>617</v>
      </c>
      <c r="D3" s="73"/>
      <c r="E3" s="72" t="s">
        <v>615</v>
      </c>
      <c r="F3" s="302" t="s">
        <v>616</v>
      </c>
      <c r="G3" s="72" t="s">
        <v>617</v>
      </c>
    </row>
    <row r="4" spans="1:9" s="74" customFormat="1">
      <c r="A4" s="75" t="s">
        <v>1</v>
      </c>
      <c r="B4" s="303"/>
      <c r="C4" s="75" t="s">
        <v>618</v>
      </c>
      <c r="D4" s="73"/>
      <c r="E4" s="75" t="s">
        <v>1</v>
      </c>
      <c r="F4" s="303"/>
      <c r="G4" s="75" t="s">
        <v>618</v>
      </c>
    </row>
    <row r="5" spans="1:9" s="74" customFormat="1">
      <c r="A5" s="76" t="s">
        <v>29</v>
      </c>
      <c r="B5" s="77" t="s">
        <v>619</v>
      </c>
      <c r="C5" s="76"/>
      <c r="D5" s="78"/>
      <c r="E5" s="76" t="s">
        <v>169</v>
      </c>
      <c r="F5" s="76" t="s">
        <v>620</v>
      </c>
      <c r="G5" s="76"/>
    </row>
    <row r="6" spans="1:9" s="74" customFormat="1">
      <c r="A6" s="79">
        <v>1</v>
      </c>
      <c r="B6" s="80" t="str">
        <f>"BẢN VẼ MẶT MẶT CẮT TUYẾN ĐZ XDM "&amp;H6</f>
        <v>BẢN VẼ MẶT MẶT CẮT TUYẾN ĐZ XDM T196KB(ĐD474EKA)</v>
      </c>
      <c r="C6" s="81" t="s">
        <v>621</v>
      </c>
      <c r="D6" s="73"/>
      <c r="E6" s="79">
        <v>1</v>
      </c>
      <c r="F6" s="80" t="s">
        <v>622</v>
      </c>
      <c r="G6" s="81" t="s">
        <v>623</v>
      </c>
      <c r="H6" s="74" t="s">
        <v>609</v>
      </c>
    </row>
    <row r="7" spans="1:9" s="74" customFormat="1">
      <c r="A7" s="79">
        <v>2</v>
      </c>
      <c r="B7" s="80" t="str">
        <f t="shared" ref="B7:B16" si="0">"BẢN VẼ MẶT MẶT CẮT TUYẾN ĐZ XDM "&amp;H7</f>
        <v>BẢN VẼ MẶT MẶT CẮT TUYẾN ĐZ XDM T434K(ĐD477EKA)</v>
      </c>
      <c r="C7" s="81" t="s">
        <v>624</v>
      </c>
      <c r="D7" s="73"/>
      <c r="E7" s="82">
        <f t="shared" ref="E7:E13" si="1">E6+1</f>
        <v>2</v>
      </c>
      <c r="F7" s="83" t="s">
        <v>622</v>
      </c>
      <c r="G7" s="84" t="s">
        <v>625</v>
      </c>
      <c r="H7" s="74" t="s">
        <v>606</v>
      </c>
    </row>
    <row r="8" spans="1:9" s="74" customFormat="1">
      <c r="A8" s="79">
        <v>3</v>
      </c>
      <c r="B8" s="80" t="str">
        <f t="shared" si="0"/>
        <v>BẢN VẼ MẶT MẶT CẮT TUYẾN ĐZ XDM T204K(ĐD474EKA)</v>
      </c>
      <c r="C8" s="81" t="s">
        <v>626</v>
      </c>
      <c r="D8" s="73"/>
      <c r="E8" s="82">
        <f t="shared" si="1"/>
        <v>3</v>
      </c>
      <c r="F8" s="83" t="s">
        <v>622</v>
      </c>
      <c r="G8" s="84" t="s">
        <v>627</v>
      </c>
      <c r="H8" s="74" t="s">
        <v>605</v>
      </c>
    </row>
    <row r="9" spans="1:9" s="74" customFormat="1">
      <c r="A9" s="79">
        <v>4</v>
      </c>
      <c r="B9" s="80" t="str">
        <f t="shared" si="0"/>
        <v>BẢN VẼ MẶT MẶT CẮT TUYẾN ĐZ XDM T17K(ĐD472EKA).</v>
      </c>
      <c r="C9" s="81" t="s">
        <v>628</v>
      </c>
      <c r="D9" s="73"/>
      <c r="E9" s="82">
        <f t="shared" si="1"/>
        <v>4</v>
      </c>
      <c r="F9" s="83" t="s">
        <v>622</v>
      </c>
      <c r="G9" s="84" t="s">
        <v>629</v>
      </c>
      <c r="H9" s="74" t="s">
        <v>721</v>
      </c>
    </row>
    <row r="10" spans="1:9" s="74" customFormat="1">
      <c r="A10" s="79">
        <v>5</v>
      </c>
      <c r="B10" s="80" t="str">
        <f t="shared" si="0"/>
        <v>BẢN VẼ MẶT MẶT CẮT TUYẾN ĐZ XDM T139K(ĐD471EKA)</v>
      </c>
      <c r="C10" s="81" t="s">
        <v>630</v>
      </c>
      <c r="D10" s="73"/>
      <c r="E10" s="82">
        <f t="shared" si="1"/>
        <v>5</v>
      </c>
      <c r="F10" s="83" t="s">
        <v>622</v>
      </c>
      <c r="G10" s="84" t="s">
        <v>631</v>
      </c>
      <c r="H10" s="74" t="s">
        <v>604</v>
      </c>
    </row>
    <row r="11" spans="1:9" s="74" customFormat="1">
      <c r="A11" s="79">
        <v>6</v>
      </c>
      <c r="B11" s="80" t="str">
        <f t="shared" si="0"/>
        <v>BẢN VẼ MẶT MẶT CẮT TUYẾN ĐZ XDM T6K(ĐD473EKA)</v>
      </c>
      <c r="C11" s="81" t="s">
        <v>632</v>
      </c>
      <c r="D11" s="73"/>
      <c r="E11" s="82">
        <f t="shared" si="1"/>
        <v>6</v>
      </c>
      <c r="F11" s="83" t="s">
        <v>633</v>
      </c>
      <c r="G11" s="84" t="s">
        <v>634</v>
      </c>
      <c r="H11" s="74" t="s">
        <v>610</v>
      </c>
    </row>
    <row r="12" spans="1:9" s="74" customFormat="1">
      <c r="A12" s="79">
        <v>7</v>
      </c>
      <c r="B12" s="80" t="str">
        <f t="shared" si="0"/>
        <v>BẢN VẼ MẶT MẶT CẮT TUYẾN ĐZ XDM T41K(ĐD473EKA)</v>
      </c>
      <c r="C12" s="81" t="s">
        <v>635</v>
      </c>
      <c r="D12" s="73"/>
      <c r="E12" s="82">
        <f t="shared" si="1"/>
        <v>7</v>
      </c>
      <c r="F12" s="83" t="s">
        <v>633</v>
      </c>
      <c r="G12" s="84" t="s">
        <v>636</v>
      </c>
      <c r="H12" s="74" t="s">
        <v>607</v>
      </c>
    </row>
    <row r="13" spans="1:9" s="74" customFormat="1">
      <c r="A13" s="79">
        <v>8</v>
      </c>
      <c r="B13" s="80" t="str">
        <f t="shared" si="0"/>
        <v>BẢN VẼ MẶT MẶT CẮT TUYẾN ĐZ XDM T181K(ĐD474EKA)</v>
      </c>
      <c r="C13" s="81" t="s">
        <v>637</v>
      </c>
      <c r="D13" s="73"/>
      <c r="E13" s="85">
        <f t="shared" si="1"/>
        <v>8</v>
      </c>
      <c r="F13" s="86" t="s">
        <v>633</v>
      </c>
      <c r="G13" s="87" t="s">
        <v>638</v>
      </c>
      <c r="H13" s="74" t="s">
        <v>601</v>
      </c>
      <c r="I13" s="84"/>
    </row>
    <row r="14" spans="1:9" s="74" customFormat="1">
      <c r="A14" s="79">
        <v>9</v>
      </c>
      <c r="B14" s="80" t="str">
        <f t="shared" si="0"/>
        <v>BẢN VẼ MẶT MẶT CẮT TUYẾN ĐZ XDM T195K(ĐD473EKA)</v>
      </c>
      <c r="C14" s="81" t="s">
        <v>639</v>
      </c>
      <c r="D14" s="73"/>
      <c r="E14" s="79">
        <v>9</v>
      </c>
      <c r="F14" s="80" t="s">
        <v>640</v>
      </c>
      <c r="G14" s="81" t="s">
        <v>641</v>
      </c>
      <c r="H14" s="74" t="s">
        <v>608</v>
      </c>
    </row>
    <row r="15" spans="1:9" s="74" customFormat="1">
      <c r="A15" s="79">
        <v>10</v>
      </c>
      <c r="B15" s="80" t="str">
        <f t="shared" si="0"/>
        <v>BẢN VẼ MẶT MẶT CẮT TUYẾN ĐZ XDM T365KA(ĐD474EKA)</v>
      </c>
      <c r="C15" s="81" t="s">
        <v>642</v>
      </c>
      <c r="D15" s="73"/>
      <c r="E15" s="82">
        <v>10</v>
      </c>
      <c r="F15" s="83" t="s">
        <v>643</v>
      </c>
      <c r="G15" s="84" t="s">
        <v>644</v>
      </c>
      <c r="H15" s="74" t="s">
        <v>722</v>
      </c>
    </row>
    <row r="16" spans="1:9" s="74" customFormat="1">
      <c r="A16" s="79">
        <v>11</v>
      </c>
      <c r="B16" s="80" t="str">
        <f t="shared" si="0"/>
        <v>BẢN VẼ MẶT MẶT CẮT TUYẾN ĐZ XDM T332K(ĐD471F1)</v>
      </c>
      <c r="C16" s="81"/>
      <c r="D16" s="73"/>
      <c r="E16" s="82">
        <f t="shared" ref="E16:E17" si="2">E15+1</f>
        <v>11</v>
      </c>
      <c r="F16" s="83" t="s">
        <v>646</v>
      </c>
      <c r="G16" s="84" t="s">
        <v>647</v>
      </c>
      <c r="H16" s="74" t="s">
        <v>723</v>
      </c>
    </row>
    <row r="17" spans="1:11" s="74" customFormat="1">
      <c r="A17" s="76" t="s">
        <v>30</v>
      </c>
      <c r="B17" s="77" t="s">
        <v>645</v>
      </c>
      <c r="C17" s="76"/>
      <c r="D17" s="73"/>
      <c r="E17" s="82">
        <f t="shared" si="2"/>
        <v>12</v>
      </c>
      <c r="F17" s="83" t="s">
        <v>648</v>
      </c>
      <c r="G17" s="84" t="s">
        <v>649</v>
      </c>
    </row>
    <row r="18" spans="1:11" s="74" customFormat="1">
      <c r="A18" s="79">
        <v>1</v>
      </c>
      <c r="B18" s="80" t="str">
        <f>"MẶT BẰNG TRƯỚC CẢI TẠO LƯỚI ĐIỆN TBA "&amp;H18</f>
        <v>MẶT BẰNG TRƯỚC CẢI TẠO LƯỚI ĐIỆN TBA T196KB(ĐD474EKA)</v>
      </c>
      <c r="C18" s="81" t="s">
        <v>724</v>
      </c>
      <c r="D18" s="73"/>
      <c r="E18" s="82">
        <f>+E16+1</f>
        <v>12</v>
      </c>
      <c r="F18" s="83" t="s">
        <v>650</v>
      </c>
      <c r="G18" s="84" t="s">
        <v>651</v>
      </c>
      <c r="H18" s="74" t="str">
        <f>+H6</f>
        <v>T196KB(ĐD474EKA)</v>
      </c>
      <c r="I18" s="89" t="s">
        <v>726</v>
      </c>
      <c r="J18" s="74" t="s">
        <v>570</v>
      </c>
      <c r="K18" s="74" t="str">
        <f>+J18&amp;"-"&amp;I18</f>
        <v>T196KB-01/02</v>
      </c>
    </row>
    <row r="19" spans="1:11" s="74" customFormat="1">
      <c r="A19" s="82">
        <v>2</v>
      </c>
      <c r="B19" s="80" t="str">
        <f>"MẶT BẰNG SAU CẢI TẠO LƯỚI ĐIỆN TBA "&amp;H18</f>
        <v>MẶT BẰNG SAU CẢI TẠO LƯỚI ĐIỆN TBA T196KB(ĐD474EKA)</v>
      </c>
      <c r="C19" s="81" t="s">
        <v>725</v>
      </c>
      <c r="D19" s="73"/>
      <c r="E19" s="82">
        <f t="shared" ref="E19:E52" si="3">+E18+1</f>
        <v>13</v>
      </c>
      <c r="F19" s="83" t="s">
        <v>652</v>
      </c>
      <c r="G19" s="84" t="s">
        <v>653</v>
      </c>
      <c r="H19" s="74" t="str">
        <f>+H6</f>
        <v>T196KB(ĐD474EKA)</v>
      </c>
      <c r="I19" s="90" t="s">
        <v>732</v>
      </c>
      <c r="J19" s="74" t="s">
        <v>570</v>
      </c>
      <c r="K19" s="74" t="str">
        <f t="shared" ref="K19:K41" si="4">+J19&amp;"-"&amp;I19</f>
        <v>T196KB-02/02</v>
      </c>
    </row>
    <row r="20" spans="1:11" s="74" customFormat="1">
      <c r="A20" s="82">
        <v>3</v>
      </c>
      <c r="B20" s="80" t="str">
        <f t="shared" ref="B20" si="5">"MẶT BẰNG TRƯỚC CẢI TẠO LƯỚI ĐIỆN TBA "&amp;H20</f>
        <v>MẶT BẰNG TRƯỚC CẢI TẠO LƯỚI ĐIỆN TBA T204K(ĐD474EKA)</v>
      </c>
      <c r="C20" s="81" t="s">
        <v>733</v>
      </c>
      <c r="D20" s="73"/>
      <c r="E20" s="82">
        <f t="shared" si="3"/>
        <v>14</v>
      </c>
      <c r="F20" s="83" t="s">
        <v>654</v>
      </c>
      <c r="G20" s="84" t="s">
        <v>655</v>
      </c>
      <c r="H20" s="74" t="str">
        <f t="shared" ref="H20" si="6">+H8</f>
        <v>T204K(ĐD474EKA)</v>
      </c>
      <c r="I20" s="89" t="s">
        <v>726</v>
      </c>
      <c r="J20" s="74" t="s">
        <v>727</v>
      </c>
      <c r="K20" s="74" t="str">
        <f t="shared" si="4"/>
        <v>T204K-01/02</v>
      </c>
    </row>
    <row r="21" spans="1:11" s="74" customFormat="1">
      <c r="A21" s="82">
        <v>4</v>
      </c>
      <c r="B21" s="80" t="str">
        <f t="shared" ref="B21" si="7">"MẶT BẰNG SAU CẢI TẠO LƯỚI ĐIỆN TBA "&amp;H20</f>
        <v>MẶT BẰNG SAU CẢI TẠO LƯỚI ĐIỆN TBA T204K(ĐD474EKA)</v>
      </c>
      <c r="C21" s="81" t="s">
        <v>734</v>
      </c>
      <c r="D21" s="73"/>
      <c r="E21" s="82">
        <f t="shared" si="3"/>
        <v>15</v>
      </c>
      <c r="F21" s="83" t="s">
        <v>656</v>
      </c>
      <c r="G21" s="84" t="s">
        <v>657</v>
      </c>
      <c r="H21" s="74" t="str">
        <f t="shared" ref="H21" si="8">+H8</f>
        <v>T204K(ĐD474EKA)</v>
      </c>
      <c r="I21" s="90" t="s">
        <v>732</v>
      </c>
      <c r="J21" s="74" t="s">
        <v>727</v>
      </c>
      <c r="K21" s="74" t="str">
        <f t="shared" si="4"/>
        <v>T204K-02/02</v>
      </c>
    </row>
    <row r="22" spans="1:11" s="74" customFormat="1">
      <c r="A22" s="82">
        <v>5</v>
      </c>
      <c r="B22" s="80" t="str">
        <f t="shared" ref="B22" si="9">"MẶT BẰNG TRƯỚC CẢI TẠO LƯỚI ĐIỆN TBA "&amp;H22</f>
        <v>MẶT BẰNG TRƯỚC CẢI TẠO LƯỚI ĐIỆN TBA T139K(ĐD471EKA)</v>
      </c>
      <c r="C22" s="81" t="s">
        <v>735</v>
      </c>
      <c r="D22" s="73"/>
      <c r="E22" s="82">
        <f t="shared" si="3"/>
        <v>16</v>
      </c>
      <c r="F22" s="83" t="s">
        <v>658</v>
      </c>
      <c r="G22" s="84" t="s">
        <v>659</v>
      </c>
      <c r="H22" s="74" t="str">
        <f t="shared" ref="H22" si="10">+H10</f>
        <v>T139K(ĐD471EKA)</v>
      </c>
      <c r="I22" s="89" t="s">
        <v>726</v>
      </c>
      <c r="J22" s="74" t="s">
        <v>728</v>
      </c>
      <c r="K22" s="74" t="str">
        <f t="shared" si="4"/>
        <v>T139K-01/02</v>
      </c>
    </row>
    <row r="23" spans="1:11" s="74" customFormat="1">
      <c r="A23" s="82">
        <v>6</v>
      </c>
      <c r="B23" s="80" t="str">
        <f t="shared" ref="B23" si="11">"MẶT BẰNG SAU CẢI TẠO LƯỚI ĐIỆN TBA "&amp;H22</f>
        <v>MẶT BẰNG SAU CẢI TẠO LƯỚI ĐIỆN TBA T139K(ĐD471EKA)</v>
      </c>
      <c r="C23" s="81" t="s">
        <v>736</v>
      </c>
      <c r="D23" s="73"/>
      <c r="E23" s="82">
        <f t="shared" si="3"/>
        <v>17</v>
      </c>
      <c r="F23" s="83" t="s">
        <v>660</v>
      </c>
      <c r="G23" s="84" t="s">
        <v>661</v>
      </c>
      <c r="H23" s="74" t="str">
        <f t="shared" ref="H23" si="12">+H10</f>
        <v>T139K(ĐD471EKA)</v>
      </c>
      <c r="I23" s="90" t="s">
        <v>732</v>
      </c>
      <c r="J23" s="74" t="s">
        <v>728</v>
      </c>
      <c r="K23" s="74" t="str">
        <f t="shared" si="4"/>
        <v>T139K-02/02</v>
      </c>
    </row>
    <row r="24" spans="1:11" s="74" customFormat="1">
      <c r="A24" s="82">
        <v>7</v>
      </c>
      <c r="B24" s="80" t="str">
        <f t="shared" ref="B24" si="13">"MẶT BẰNG TRƯỚC CẢI TẠO LƯỚI ĐIỆN TBA "&amp;H24</f>
        <v>MẶT BẰNG TRƯỚC CẢI TẠO LƯỚI ĐIỆN TBA T41K(ĐD473EKA)</v>
      </c>
      <c r="C24" s="81" t="s">
        <v>737</v>
      </c>
      <c r="D24" s="73"/>
      <c r="E24" s="82">
        <f t="shared" si="3"/>
        <v>18</v>
      </c>
      <c r="F24" s="83" t="s">
        <v>662</v>
      </c>
      <c r="G24" s="84" t="s">
        <v>663</v>
      </c>
      <c r="H24" s="74" t="str">
        <f t="shared" ref="H24" si="14">+H12</f>
        <v>T41K(ĐD473EKA)</v>
      </c>
      <c r="I24" s="89" t="s">
        <v>726</v>
      </c>
      <c r="J24" s="74" t="s">
        <v>729</v>
      </c>
      <c r="K24" s="74" t="str">
        <f t="shared" si="4"/>
        <v>T41K-01/02</v>
      </c>
    </row>
    <row r="25" spans="1:11" s="74" customFormat="1">
      <c r="A25" s="82">
        <v>8</v>
      </c>
      <c r="B25" s="80" t="str">
        <f t="shared" ref="B25" si="15">"MẶT BẰNG SAU CẢI TẠO LƯỚI ĐIỆN TBA "&amp;H24</f>
        <v>MẶT BẰNG SAU CẢI TẠO LƯỚI ĐIỆN TBA T41K(ĐD473EKA)</v>
      </c>
      <c r="C25" s="81" t="s">
        <v>738</v>
      </c>
      <c r="D25" s="73"/>
      <c r="E25" s="82">
        <f t="shared" si="3"/>
        <v>19</v>
      </c>
      <c r="F25" s="83" t="s">
        <v>664</v>
      </c>
      <c r="G25" s="84" t="s">
        <v>665</v>
      </c>
      <c r="H25" s="74" t="str">
        <f t="shared" ref="H25" si="16">+H12</f>
        <v>T41K(ĐD473EKA)</v>
      </c>
      <c r="I25" s="90" t="s">
        <v>732</v>
      </c>
      <c r="J25" s="74" t="s">
        <v>729</v>
      </c>
      <c r="K25" s="74" t="str">
        <f t="shared" si="4"/>
        <v>T41K-02/02</v>
      </c>
    </row>
    <row r="26" spans="1:11" s="74" customFormat="1">
      <c r="A26" s="82">
        <v>9</v>
      </c>
      <c r="B26" s="80" t="str">
        <f t="shared" ref="B26" si="17">"MẶT BẰNG TRƯỚC CẢI TẠO LƯỚI ĐIỆN TBA "&amp;H26</f>
        <v>MẶT BẰNG TRƯỚC CẢI TẠO LƯỚI ĐIỆN TBA T195K(ĐD473EKA)</v>
      </c>
      <c r="C26" s="81" t="s">
        <v>739</v>
      </c>
      <c r="D26" s="73"/>
      <c r="E26" s="82">
        <f t="shared" si="3"/>
        <v>20</v>
      </c>
      <c r="F26" s="83" t="s">
        <v>666</v>
      </c>
      <c r="G26" s="84" t="s">
        <v>667</v>
      </c>
      <c r="H26" s="74" t="str">
        <f t="shared" ref="H26" si="18">+H14</f>
        <v>T195K(ĐD473EKA)</v>
      </c>
      <c r="I26" s="89" t="s">
        <v>726</v>
      </c>
      <c r="J26" s="74" t="s">
        <v>730</v>
      </c>
      <c r="K26" s="74" t="str">
        <f t="shared" si="4"/>
        <v>T195K-01/02</v>
      </c>
    </row>
    <row r="27" spans="1:11" s="74" customFormat="1">
      <c r="A27" s="82">
        <v>10</v>
      </c>
      <c r="B27" s="80" t="str">
        <f t="shared" ref="B27" si="19">"MẶT BẰNG SAU CẢI TẠO LƯỚI ĐIỆN TBA "&amp;H26</f>
        <v>MẶT BẰNG SAU CẢI TẠO LƯỚI ĐIỆN TBA T195K(ĐD473EKA)</v>
      </c>
      <c r="C27" s="81" t="s">
        <v>740</v>
      </c>
      <c r="D27" s="73"/>
      <c r="E27" s="82">
        <f t="shared" si="3"/>
        <v>21</v>
      </c>
      <c r="F27" s="83" t="s">
        <v>668</v>
      </c>
      <c r="G27" s="84" t="s">
        <v>669</v>
      </c>
      <c r="H27" s="74" t="str">
        <f t="shared" ref="H27" si="20">+H14</f>
        <v>T195K(ĐD473EKA)</v>
      </c>
      <c r="I27" s="90" t="s">
        <v>732</v>
      </c>
      <c r="J27" s="74" t="s">
        <v>730</v>
      </c>
      <c r="K27" s="74" t="str">
        <f t="shared" si="4"/>
        <v>T195K-02/02</v>
      </c>
    </row>
    <row r="28" spans="1:11" s="74" customFormat="1">
      <c r="A28" s="82">
        <v>11</v>
      </c>
      <c r="B28" s="80" t="str">
        <f t="shared" ref="B28" si="21">"MẶT BẰNG TRƯỚC CẢI TẠO LƯỚI ĐIỆN TBA "&amp;H28</f>
        <v>MẶT BẰNG TRƯỚC CẢI TẠO LƯỚI ĐIỆN TBA T332K(ĐD471F1)</v>
      </c>
      <c r="C28" s="81" t="s">
        <v>741</v>
      </c>
      <c r="D28" s="73"/>
      <c r="E28" s="82">
        <f t="shared" si="3"/>
        <v>22</v>
      </c>
      <c r="F28" s="83" t="s">
        <v>670</v>
      </c>
      <c r="G28" s="84" t="s">
        <v>671</v>
      </c>
      <c r="H28" s="74" t="str">
        <f t="shared" ref="H28" si="22">+H16</f>
        <v>T332K(ĐD471F1)</v>
      </c>
      <c r="I28" s="89" t="s">
        <v>726</v>
      </c>
      <c r="J28" s="74" t="s">
        <v>731</v>
      </c>
      <c r="K28" s="74" t="str">
        <f t="shared" si="4"/>
        <v>T332K-01/02</v>
      </c>
    </row>
    <row r="29" spans="1:11" s="74" customFormat="1">
      <c r="A29" s="82">
        <v>12</v>
      </c>
      <c r="B29" s="80" t="str">
        <f t="shared" ref="B29" si="23">"MẶT BẰNG SAU CẢI TẠO LƯỚI ĐIỆN TBA "&amp;H28</f>
        <v>MẶT BẰNG SAU CẢI TẠO LƯỚI ĐIỆN TBA T332K(ĐD471F1)</v>
      </c>
      <c r="C29" s="81" t="s">
        <v>742</v>
      </c>
      <c r="D29" s="73"/>
      <c r="E29" s="82">
        <f t="shared" si="3"/>
        <v>23</v>
      </c>
      <c r="F29" s="83" t="s">
        <v>672</v>
      </c>
      <c r="G29" s="84" t="s">
        <v>673</v>
      </c>
      <c r="H29" s="74" t="str">
        <f t="shared" ref="H29" si="24">+H16</f>
        <v>T332K(ĐD471F1)</v>
      </c>
      <c r="I29" s="90" t="s">
        <v>732</v>
      </c>
      <c r="J29" s="74" t="s">
        <v>731</v>
      </c>
      <c r="K29" s="74" t="str">
        <f t="shared" si="4"/>
        <v>T332K-02/02</v>
      </c>
    </row>
    <row r="30" spans="1:11" s="74" customFormat="1">
      <c r="A30" s="82">
        <v>13</v>
      </c>
      <c r="B30" s="80" t="str">
        <f t="shared" ref="B30" si="25">"MẶT BẰNG TRƯỚC CẢI TẠO LƯỚI ĐIỆN TBA "&amp;H30</f>
        <v>MẶT BẰNG TRƯỚC CẢI TẠO LƯỚI ĐIỆN TBA T196KB(ĐD474EKA)</v>
      </c>
      <c r="C30" s="81" t="s">
        <v>724</v>
      </c>
      <c r="D30" s="73"/>
      <c r="E30" s="82">
        <f t="shared" si="3"/>
        <v>24</v>
      </c>
      <c r="F30" s="83" t="s">
        <v>674</v>
      </c>
      <c r="G30" s="84" t="s">
        <v>675</v>
      </c>
      <c r="H30" s="74" t="str">
        <f t="shared" ref="H30" si="26">+H18</f>
        <v>T196KB(ĐD474EKA)</v>
      </c>
      <c r="I30" s="89" t="s">
        <v>726</v>
      </c>
      <c r="J30" s="74" t="s">
        <v>570</v>
      </c>
      <c r="K30" s="74" t="str">
        <f t="shared" si="4"/>
        <v>T196KB-01/02</v>
      </c>
    </row>
    <row r="31" spans="1:11" s="74" customFormat="1">
      <c r="A31" s="82">
        <v>14</v>
      </c>
      <c r="B31" s="80" t="str">
        <f t="shared" ref="B31" si="27">"MẶT BẰNG SAU CẢI TẠO LƯỚI ĐIỆN TBA "&amp;H30</f>
        <v>MẶT BẰNG SAU CẢI TẠO LƯỚI ĐIỆN TBA T196KB(ĐD474EKA)</v>
      </c>
      <c r="C31" s="81" t="s">
        <v>725</v>
      </c>
      <c r="D31" s="73"/>
      <c r="E31" s="82">
        <f t="shared" si="3"/>
        <v>25</v>
      </c>
      <c r="F31" s="83" t="s">
        <v>676</v>
      </c>
      <c r="G31" s="84" t="s">
        <v>677</v>
      </c>
      <c r="H31" s="74" t="str">
        <f t="shared" ref="H31" si="28">+H18</f>
        <v>T196KB(ĐD474EKA)</v>
      </c>
      <c r="I31" s="90" t="s">
        <v>732</v>
      </c>
      <c r="J31" s="74" t="s">
        <v>570</v>
      </c>
      <c r="K31" s="74" t="str">
        <f t="shared" si="4"/>
        <v>T196KB-02/02</v>
      </c>
    </row>
    <row r="32" spans="1:11" s="74" customFormat="1">
      <c r="A32" s="82">
        <v>15</v>
      </c>
      <c r="B32" s="80" t="str">
        <f t="shared" ref="B32" si="29">"MẶT BẰNG TRƯỚC CẢI TẠO LƯỚI ĐIỆN TBA "&amp;H32</f>
        <v>MẶT BẰNG TRƯỚC CẢI TẠO LƯỚI ĐIỆN TBA T204K(ĐD474EKA)</v>
      </c>
      <c r="C32" s="81" t="s">
        <v>733</v>
      </c>
      <c r="D32" s="73"/>
      <c r="E32" s="82">
        <f t="shared" si="3"/>
        <v>26</v>
      </c>
      <c r="F32" s="83" t="s">
        <v>678</v>
      </c>
      <c r="G32" s="84" t="s">
        <v>679</v>
      </c>
      <c r="H32" s="74" t="str">
        <f t="shared" ref="H32" si="30">+H20</f>
        <v>T204K(ĐD474EKA)</v>
      </c>
      <c r="I32" s="89" t="s">
        <v>726</v>
      </c>
      <c r="J32" s="74" t="s">
        <v>727</v>
      </c>
      <c r="K32" s="74" t="str">
        <f t="shared" si="4"/>
        <v>T204K-01/02</v>
      </c>
    </row>
    <row r="33" spans="1:11" s="74" customFormat="1">
      <c r="A33" s="82">
        <v>16</v>
      </c>
      <c r="B33" s="80" t="str">
        <f t="shared" ref="B33" si="31">"MẶT BẰNG SAU CẢI TẠO LƯỚI ĐIỆN TBA "&amp;H32</f>
        <v>MẶT BẰNG SAU CẢI TẠO LƯỚI ĐIỆN TBA T204K(ĐD474EKA)</v>
      </c>
      <c r="C33" s="81" t="s">
        <v>734</v>
      </c>
      <c r="D33" s="73"/>
      <c r="E33" s="82">
        <f t="shared" si="3"/>
        <v>27</v>
      </c>
      <c r="F33" s="83" t="s">
        <v>680</v>
      </c>
      <c r="G33" s="84" t="s">
        <v>681</v>
      </c>
      <c r="H33" s="74" t="str">
        <f t="shared" ref="H33" si="32">+H20</f>
        <v>T204K(ĐD474EKA)</v>
      </c>
      <c r="I33" s="90" t="s">
        <v>732</v>
      </c>
      <c r="J33" s="74" t="s">
        <v>727</v>
      </c>
      <c r="K33" s="74" t="str">
        <f t="shared" si="4"/>
        <v>T204K-02/02</v>
      </c>
    </row>
    <row r="34" spans="1:11" s="74" customFormat="1">
      <c r="A34" s="82">
        <v>17</v>
      </c>
      <c r="B34" s="80" t="str">
        <f t="shared" ref="B34" si="33">"MẶT BẰNG TRƯỚC CẢI TẠO LƯỚI ĐIỆN TBA "&amp;H34</f>
        <v>MẶT BẰNG TRƯỚC CẢI TẠO LƯỚI ĐIỆN TBA T139K(ĐD471EKA)</v>
      </c>
      <c r="C34" s="81" t="s">
        <v>735</v>
      </c>
      <c r="D34" s="73"/>
      <c r="E34" s="82">
        <f t="shared" si="3"/>
        <v>28</v>
      </c>
      <c r="F34" s="83" t="s">
        <v>682</v>
      </c>
      <c r="G34" s="84" t="s">
        <v>683</v>
      </c>
      <c r="H34" s="74" t="str">
        <f t="shared" ref="H34" si="34">+H22</f>
        <v>T139K(ĐD471EKA)</v>
      </c>
      <c r="I34" s="89" t="s">
        <v>726</v>
      </c>
      <c r="J34" s="74" t="s">
        <v>728</v>
      </c>
      <c r="K34" s="74" t="str">
        <f t="shared" si="4"/>
        <v>T139K-01/02</v>
      </c>
    </row>
    <row r="35" spans="1:11" s="74" customFormat="1">
      <c r="A35" s="82">
        <v>18</v>
      </c>
      <c r="B35" s="80" t="str">
        <f t="shared" ref="B35" si="35">"MẶT BẰNG SAU CẢI TẠO LƯỚI ĐIỆN TBA "&amp;H34</f>
        <v>MẶT BẰNG SAU CẢI TẠO LƯỚI ĐIỆN TBA T139K(ĐD471EKA)</v>
      </c>
      <c r="C35" s="81" t="s">
        <v>736</v>
      </c>
      <c r="D35" s="73"/>
      <c r="E35" s="82">
        <f t="shared" si="3"/>
        <v>29</v>
      </c>
      <c r="F35" s="83" t="s">
        <v>684</v>
      </c>
      <c r="G35" s="84" t="s">
        <v>685</v>
      </c>
      <c r="H35" s="74" t="str">
        <f t="shared" ref="H35" si="36">+H22</f>
        <v>T139K(ĐD471EKA)</v>
      </c>
      <c r="I35" s="90" t="s">
        <v>732</v>
      </c>
      <c r="J35" s="74" t="s">
        <v>728</v>
      </c>
      <c r="K35" s="74" t="str">
        <f t="shared" si="4"/>
        <v>T139K-02/02</v>
      </c>
    </row>
    <row r="36" spans="1:11" s="74" customFormat="1">
      <c r="A36" s="82">
        <v>19</v>
      </c>
      <c r="B36" s="80" t="str">
        <f t="shared" ref="B36" si="37">"MẶT BẰNG TRƯỚC CẢI TẠO LƯỚI ĐIỆN TBA "&amp;H36</f>
        <v>MẶT BẰNG TRƯỚC CẢI TẠO LƯỚI ĐIỆN TBA T41K(ĐD473EKA)</v>
      </c>
      <c r="C36" s="81" t="s">
        <v>737</v>
      </c>
      <c r="D36" s="73"/>
      <c r="E36" s="82">
        <f t="shared" si="3"/>
        <v>30</v>
      </c>
      <c r="F36" s="83" t="s">
        <v>686</v>
      </c>
      <c r="G36" s="84" t="s">
        <v>687</v>
      </c>
      <c r="H36" s="74" t="str">
        <f t="shared" ref="H36" si="38">+H24</f>
        <v>T41K(ĐD473EKA)</v>
      </c>
      <c r="I36" s="89" t="s">
        <v>726</v>
      </c>
      <c r="J36" s="74" t="s">
        <v>729</v>
      </c>
      <c r="K36" s="74" t="str">
        <f t="shared" si="4"/>
        <v>T41K-01/02</v>
      </c>
    </row>
    <row r="37" spans="1:11" s="74" customFormat="1">
      <c r="A37" s="82">
        <v>20</v>
      </c>
      <c r="B37" s="80" t="str">
        <f t="shared" ref="B37" si="39">"MẶT BẰNG SAU CẢI TẠO LƯỚI ĐIỆN TBA "&amp;H36</f>
        <v>MẶT BẰNG SAU CẢI TẠO LƯỚI ĐIỆN TBA T41K(ĐD473EKA)</v>
      </c>
      <c r="C37" s="81" t="s">
        <v>738</v>
      </c>
      <c r="D37" s="73"/>
      <c r="E37" s="82">
        <f t="shared" si="3"/>
        <v>31</v>
      </c>
      <c r="F37" s="83" t="s">
        <v>688</v>
      </c>
      <c r="G37" s="84" t="s">
        <v>689</v>
      </c>
      <c r="H37" s="74" t="str">
        <f t="shared" ref="H37" si="40">+H24</f>
        <v>T41K(ĐD473EKA)</v>
      </c>
      <c r="I37" s="90" t="s">
        <v>732</v>
      </c>
      <c r="J37" s="74" t="s">
        <v>729</v>
      </c>
      <c r="K37" s="74" t="str">
        <f t="shared" si="4"/>
        <v>T41K-02/02</v>
      </c>
    </row>
    <row r="38" spans="1:11" s="74" customFormat="1">
      <c r="A38" s="82">
        <v>21</v>
      </c>
      <c r="B38" s="80" t="str">
        <f t="shared" ref="B38" si="41">"MẶT BẰNG TRƯỚC CẢI TẠO LƯỚI ĐIỆN TBA "&amp;H38</f>
        <v>MẶT BẰNG TRƯỚC CẢI TẠO LƯỚI ĐIỆN TBA T195K(ĐD473EKA)</v>
      </c>
      <c r="C38" s="81" t="s">
        <v>739</v>
      </c>
      <c r="D38" s="73"/>
      <c r="E38" s="82">
        <f t="shared" si="3"/>
        <v>32</v>
      </c>
      <c r="F38" s="83" t="s">
        <v>690</v>
      </c>
      <c r="G38" s="84" t="s">
        <v>691</v>
      </c>
      <c r="H38" s="74" t="str">
        <f t="shared" ref="H38" si="42">+H26</f>
        <v>T195K(ĐD473EKA)</v>
      </c>
      <c r="I38" s="89" t="s">
        <v>726</v>
      </c>
      <c r="J38" s="74" t="s">
        <v>730</v>
      </c>
      <c r="K38" s="74" t="str">
        <f t="shared" si="4"/>
        <v>T195K-01/02</v>
      </c>
    </row>
    <row r="39" spans="1:11" s="74" customFormat="1">
      <c r="A39" s="82">
        <v>22</v>
      </c>
      <c r="B39" s="80" t="str">
        <f t="shared" ref="B39" si="43">"MẶT BẰNG SAU CẢI TẠO LƯỚI ĐIỆN TBA "&amp;H38</f>
        <v>MẶT BẰNG SAU CẢI TẠO LƯỚI ĐIỆN TBA T195K(ĐD473EKA)</v>
      </c>
      <c r="C39" s="81" t="s">
        <v>740</v>
      </c>
      <c r="D39" s="73"/>
      <c r="E39" s="82">
        <f t="shared" si="3"/>
        <v>33</v>
      </c>
      <c r="F39" s="83" t="s">
        <v>692</v>
      </c>
      <c r="G39" s="84" t="s">
        <v>693</v>
      </c>
      <c r="H39" s="74" t="str">
        <f t="shared" ref="H39" si="44">+H26</f>
        <v>T195K(ĐD473EKA)</v>
      </c>
      <c r="I39" s="90" t="s">
        <v>732</v>
      </c>
      <c r="J39" s="74" t="s">
        <v>730</v>
      </c>
      <c r="K39" s="74" t="str">
        <f t="shared" si="4"/>
        <v>T195K-02/02</v>
      </c>
    </row>
    <row r="40" spans="1:11" s="74" customFormat="1">
      <c r="A40" s="82">
        <v>23</v>
      </c>
      <c r="B40" s="80" t="str">
        <f t="shared" ref="B40" si="45">"MẶT BẰNG TRƯỚC CẢI TẠO LƯỚI ĐIỆN TBA "&amp;H40</f>
        <v>MẶT BẰNG TRƯỚC CẢI TẠO LƯỚI ĐIỆN TBA T332K(ĐD471F1)</v>
      </c>
      <c r="C40" s="81" t="s">
        <v>741</v>
      </c>
      <c r="D40" s="73"/>
      <c r="E40" s="82">
        <f t="shared" si="3"/>
        <v>34</v>
      </c>
      <c r="F40" s="83" t="s">
        <v>694</v>
      </c>
      <c r="G40" s="84" t="s">
        <v>695</v>
      </c>
      <c r="H40" s="74" t="str">
        <f t="shared" ref="H40" si="46">+H28</f>
        <v>T332K(ĐD471F1)</v>
      </c>
      <c r="I40" s="89" t="s">
        <v>726</v>
      </c>
      <c r="J40" s="74" t="s">
        <v>731</v>
      </c>
      <c r="K40" s="74" t="str">
        <f t="shared" si="4"/>
        <v>T332K-01/02</v>
      </c>
    </row>
    <row r="41" spans="1:11" s="74" customFormat="1">
      <c r="A41" s="82">
        <v>24</v>
      </c>
      <c r="B41" s="80" t="str">
        <f t="shared" ref="B41" si="47">"MẶT BẰNG SAU CẢI TẠO LƯỚI ĐIỆN TBA "&amp;H40</f>
        <v>MẶT BẰNG SAU CẢI TẠO LƯỚI ĐIỆN TBA T332K(ĐD471F1)</v>
      </c>
      <c r="C41" s="81" t="s">
        <v>742</v>
      </c>
      <c r="D41" s="73"/>
      <c r="E41" s="82">
        <f t="shared" si="3"/>
        <v>35</v>
      </c>
      <c r="F41" s="83" t="s">
        <v>696</v>
      </c>
      <c r="G41" s="84" t="s">
        <v>697</v>
      </c>
      <c r="H41" s="74" t="str">
        <f t="shared" ref="H41" si="48">+H28</f>
        <v>T332K(ĐD471F1)</v>
      </c>
      <c r="I41" s="90" t="s">
        <v>732</v>
      </c>
      <c r="J41" s="74" t="s">
        <v>731</v>
      </c>
      <c r="K41" s="74" t="str">
        <f t="shared" si="4"/>
        <v>T332K-02/02</v>
      </c>
    </row>
    <row r="42" spans="1:11" s="74" customFormat="1">
      <c r="A42" s="82"/>
      <c r="B42" s="80"/>
      <c r="C42" s="81"/>
      <c r="D42" s="73"/>
      <c r="E42" s="82">
        <f t="shared" si="3"/>
        <v>36</v>
      </c>
      <c r="F42" s="83" t="s">
        <v>698</v>
      </c>
      <c r="G42" s="84" t="s">
        <v>699</v>
      </c>
    </row>
    <row r="43" spans="1:11" s="74" customFormat="1">
      <c r="A43" s="82"/>
      <c r="B43" s="80"/>
      <c r="C43" s="81"/>
      <c r="D43" s="73"/>
      <c r="E43" s="82">
        <f t="shared" si="3"/>
        <v>37</v>
      </c>
      <c r="F43" s="83" t="s">
        <v>700</v>
      </c>
      <c r="G43" s="84" t="s">
        <v>701</v>
      </c>
    </row>
    <row r="44" spans="1:11" s="74" customFormat="1">
      <c r="A44" s="70"/>
      <c r="B44" s="70"/>
      <c r="C44" s="88"/>
      <c r="D44" s="73"/>
      <c r="E44" s="82">
        <f t="shared" si="3"/>
        <v>38</v>
      </c>
      <c r="F44" s="83" t="s">
        <v>702</v>
      </c>
      <c r="G44" s="84" t="s">
        <v>703</v>
      </c>
    </row>
    <row r="45" spans="1:11" s="74" customFormat="1">
      <c r="A45" s="70"/>
      <c r="B45" s="70"/>
      <c r="C45" s="88"/>
      <c r="D45" s="73"/>
      <c r="E45" s="82">
        <f t="shared" si="3"/>
        <v>39</v>
      </c>
      <c r="F45" s="83" t="s">
        <v>704</v>
      </c>
      <c r="G45" s="84" t="s">
        <v>705</v>
      </c>
    </row>
    <row r="46" spans="1:11" s="74" customFormat="1">
      <c r="A46" s="70"/>
      <c r="B46" s="70"/>
      <c r="C46" s="88"/>
      <c r="D46" s="73"/>
      <c r="E46" s="82">
        <f t="shared" si="3"/>
        <v>40</v>
      </c>
      <c r="F46" s="83" t="s">
        <v>706</v>
      </c>
      <c r="G46" s="84" t="s">
        <v>707</v>
      </c>
    </row>
    <row r="47" spans="1:11" s="74" customFormat="1">
      <c r="A47" s="70"/>
      <c r="B47" s="70"/>
      <c r="C47" s="88"/>
      <c r="D47" s="73"/>
      <c r="E47" s="82">
        <f t="shared" si="3"/>
        <v>41</v>
      </c>
      <c r="F47" s="83" t="s">
        <v>708</v>
      </c>
      <c r="G47" s="84" t="s">
        <v>709</v>
      </c>
    </row>
    <row r="48" spans="1:11" s="74" customFormat="1">
      <c r="A48" s="70"/>
      <c r="B48" s="70"/>
      <c r="C48" s="88"/>
      <c r="D48" s="73"/>
      <c r="E48" s="82">
        <f t="shared" si="3"/>
        <v>42</v>
      </c>
      <c r="F48" s="83" t="s">
        <v>710</v>
      </c>
      <c r="G48" s="84" t="s">
        <v>711</v>
      </c>
    </row>
    <row r="49" spans="1:7" s="74" customFormat="1">
      <c r="A49" s="70"/>
      <c r="B49" s="70"/>
      <c r="C49" s="88"/>
      <c r="D49" s="73"/>
      <c r="E49" s="82">
        <f t="shared" si="3"/>
        <v>43</v>
      </c>
      <c r="F49" s="83" t="s">
        <v>712</v>
      </c>
      <c r="G49" s="84" t="s">
        <v>713</v>
      </c>
    </row>
    <row r="50" spans="1:7" s="74" customFormat="1">
      <c r="A50" s="70"/>
      <c r="B50" s="70"/>
      <c r="C50" s="88"/>
      <c r="D50" s="73"/>
      <c r="E50" s="82">
        <f t="shared" si="3"/>
        <v>44</v>
      </c>
      <c r="F50" s="83" t="s">
        <v>714</v>
      </c>
      <c r="G50" s="84" t="s">
        <v>715</v>
      </c>
    </row>
    <row r="51" spans="1:7" s="74" customFormat="1">
      <c r="A51" s="70"/>
      <c r="B51" s="70"/>
      <c r="C51" s="88"/>
      <c r="D51" s="73"/>
      <c r="E51" s="82">
        <f t="shared" si="3"/>
        <v>45</v>
      </c>
      <c r="F51" s="83" t="s">
        <v>716</v>
      </c>
      <c r="G51" s="84" t="s">
        <v>717</v>
      </c>
    </row>
    <row r="52" spans="1:7">
      <c r="E52" s="85">
        <f t="shared" si="3"/>
        <v>46</v>
      </c>
      <c r="F52" s="86" t="s">
        <v>718</v>
      </c>
      <c r="G52" s="87" t="s">
        <v>719</v>
      </c>
    </row>
  </sheetData>
  <mergeCells count="4">
    <mergeCell ref="B1:G1"/>
    <mergeCell ref="A2:G2"/>
    <mergeCell ref="B3:B4"/>
    <mergeCell ref="F3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27BD4-3454-4B29-979C-BAE1B8B69828}">
  <sheetPr codeName="Sheet3">
    <outlinePr summaryBelow="0"/>
    <pageSetUpPr fitToPage="1"/>
  </sheetPr>
  <dimension ref="A1:O50"/>
  <sheetViews>
    <sheetView showZeros="0" zoomScale="85" zoomScaleNormal="85" workbookViewId="0">
      <pane xSplit="4" ySplit="7" topLeftCell="J12" activePane="bottomRight" state="frozen"/>
      <selection pane="topRight" activeCell="E1" sqref="E1"/>
      <selection pane="bottomLeft" activeCell="A10" sqref="A10"/>
      <selection pane="bottomRight" activeCell="D12" sqref="D12"/>
    </sheetView>
  </sheetViews>
  <sheetFormatPr defaultColWidth="9.109375" defaultRowHeight="16.8"/>
  <cols>
    <col min="1" max="1" width="7.44140625" style="200" customWidth="1"/>
    <col min="2" max="2" width="60.6640625" style="71" customWidth="1"/>
    <col min="3" max="3" width="21.109375" style="201" customWidth="1"/>
    <col min="4" max="4" width="84.109375" style="71" customWidth="1"/>
    <col min="5" max="5" width="8.44140625" style="202" customWidth="1"/>
    <col min="6" max="9" width="10.44140625" style="202" customWidth="1"/>
    <col min="10" max="14" width="10.44140625" style="203" customWidth="1"/>
    <col min="15" max="15" width="12.6640625" style="201" customWidth="1"/>
    <col min="16" max="16384" width="9.109375" style="70"/>
  </cols>
  <sheetData>
    <row r="1" spans="1:15" s="179" customFormat="1" ht="17.399999999999999">
      <c r="A1" s="177"/>
      <c r="B1" s="177"/>
      <c r="C1" s="178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</row>
    <row r="2" spans="1:15" s="179" customFormat="1" ht="17.399999999999999">
      <c r="A2" s="304" t="s">
        <v>745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</row>
    <row r="3" spans="1:15" s="179" customFormat="1" ht="17.399999999999999">
      <c r="A3" s="305" t="s">
        <v>746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</row>
    <row r="4" spans="1:15" s="179" customFormat="1">
      <c r="A4" s="180"/>
      <c r="B4" s="181"/>
      <c r="C4" s="182"/>
      <c r="D4" s="181"/>
      <c r="E4" s="183"/>
      <c r="F4" s="183"/>
      <c r="G4" s="183"/>
      <c r="H4" s="183"/>
      <c r="I4" s="183"/>
      <c r="J4" s="184"/>
      <c r="K4" s="184"/>
      <c r="L4" s="184"/>
      <c r="M4" s="184"/>
      <c r="N4" s="184"/>
      <c r="O4" s="185"/>
    </row>
    <row r="5" spans="1:15">
      <c r="A5" s="306" t="s">
        <v>1</v>
      </c>
      <c r="B5" s="307" t="s">
        <v>349</v>
      </c>
      <c r="C5" s="307" t="s">
        <v>502</v>
      </c>
      <c r="D5" s="307" t="s">
        <v>466</v>
      </c>
      <c r="E5" s="187" t="s">
        <v>503</v>
      </c>
      <c r="F5" s="187"/>
      <c r="G5" s="187"/>
      <c r="H5" s="187"/>
      <c r="I5" s="187"/>
      <c r="J5" s="187"/>
      <c r="K5" s="187"/>
      <c r="L5" s="187"/>
      <c r="M5" s="187"/>
      <c r="N5" s="187"/>
      <c r="O5" s="307" t="s">
        <v>504</v>
      </c>
    </row>
    <row r="6" spans="1:15">
      <c r="A6" s="306"/>
      <c r="B6" s="307"/>
      <c r="C6" s="307"/>
      <c r="D6" s="307"/>
      <c r="E6" s="308" t="s">
        <v>505</v>
      </c>
      <c r="F6" s="308"/>
      <c r="G6" s="308"/>
      <c r="H6" s="308"/>
      <c r="I6" s="308"/>
      <c r="J6" s="306" t="s">
        <v>362</v>
      </c>
      <c r="K6" s="306"/>
      <c r="L6" s="306" t="s">
        <v>361</v>
      </c>
      <c r="M6" s="306"/>
      <c r="N6" s="306"/>
      <c r="O6" s="307"/>
    </row>
    <row r="7" spans="1:15" ht="64.5" customHeight="1">
      <c r="A7" s="306"/>
      <c r="B7" s="307"/>
      <c r="C7" s="307"/>
      <c r="D7" s="307"/>
      <c r="E7" s="188" t="s">
        <v>239</v>
      </c>
      <c r="F7" s="188" t="s">
        <v>467</v>
      </c>
      <c r="G7" s="188" t="s">
        <v>506</v>
      </c>
      <c r="H7" s="188" t="s">
        <v>507</v>
      </c>
      <c r="I7" s="188" t="s">
        <v>508</v>
      </c>
      <c r="J7" s="186" t="s">
        <v>239</v>
      </c>
      <c r="K7" s="186" t="s">
        <v>509</v>
      </c>
      <c r="L7" s="186" t="s">
        <v>468</v>
      </c>
      <c r="M7" s="186" t="s">
        <v>469</v>
      </c>
      <c r="N7" s="186" t="s">
        <v>470</v>
      </c>
      <c r="O7" s="307"/>
    </row>
    <row r="8" spans="1:15" s="192" customFormat="1" ht="33.6">
      <c r="A8" s="64" t="s">
        <v>749</v>
      </c>
      <c r="B8" s="189" t="s">
        <v>750</v>
      </c>
      <c r="C8" s="190">
        <v>0</v>
      </c>
      <c r="D8" s="190">
        <v>0</v>
      </c>
      <c r="E8" s="191">
        <f>SUM(E10:E50)</f>
        <v>22.584999999999997</v>
      </c>
      <c r="F8" s="191">
        <f t="shared" ref="F8:I8" si="0">SUM(F10:F50)</f>
        <v>7.7120000000000015</v>
      </c>
      <c r="G8" s="191">
        <f t="shared" si="0"/>
        <v>2.766</v>
      </c>
      <c r="H8" s="191">
        <f t="shared" si="0"/>
        <v>5.0969999999999995</v>
      </c>
      <c r="I8" s="191">
        <f t="shared" si="0"/>
        <v>7.01</v>
      </c>
      <c r="J8" s="191">
        <f t="shared" ref="J8:N8" si="1">SUM(J10:J50)</f>
        <v>10</v>
      </c>
      <c r="K8" s="191">
        <f t="shared" si="1"/>
        <v>9</v>
      </c>
      <c r="L8" s="191">
        <f t="shared" si="1"/>
        <v>2</v>
      </c>
      <c r="M8" s="191">
        <f t="shared" si="1"/>
        <v>4</v>
      </c>
      <c r="N8" s="191">
        <f t="shared" si="1"/>
        <v>46</v>
      </c>
      <c r="O8" s="190">
        <v>10614.343521000003</v>
      </c>
    </row>
    <row r="9" spans="1:15" s="198" customFormat="1">
      <c r="A9" s="64" t="s">
        <v>30</v>
      </c>
      <c r="B9" s="193" t="s">
        <v>747</v>
      </c>
      <c r="C9" s="191">
        <v>0</v>
      </c>
      <c r="D9" s="194"/>
      <c r="E9" s="191"/>
      <c r="F9" s="195"/>
      <c r="G9" s="195"/>
      <c r="H9" s="195"/>
      <c r="I9" s="195"/>
      <c r="J9" s="196"/>
      <c r="K9" s="197"/>
      <c r="L9" s="197"/>
      <c r="M9" s="197"/>
      <c r="N9" s="197"/>
      <c r="O9" s="65"/>
    </row>
    <row r="10" spans="1:15" ht="50.4">
      <c r="A10" s="91">
        <v>1</v>
      </c>
      <c r="B10" s="199" t="s">
        <v>751</v>
      </c>
      <c r="C10" s="65" t="s">
        <v>752</v>
      </c>
      <c r="D10" s="176" t="s">
        <v>753</v>
      </c>
      <c r="E10" s="191">
        <v>2.1619999999999999</v>
      </c>
      <c r="F10" s="176">
        <v>0</v>
      </c>
      <c r="G10" s="176">
        <v>0</v>
      </c>
      <c r="H10" s="176">
        <v>2.1619999999999999</v>
      </c>
      <c r="I10" s="176">
        <v>0</v>
      </c>
      <c r="J10" s="196">
        <v>0</v>
      </c>
      <c r="K10" s="197">
        <v>0</v>
      </c>
      <c r="L10" s="197">
        <v>0</v>
      </c>
      <c r="M10" s="197">
        <v>0</v>
      </c>
      <c r="N10" s="197">
        <v>0</v>
      </c>
      <c r="O10" s="65">
        <v>585.6231019999999</v>
      </c>
    </row>
    <row r="11" spans="1:15" ht="84">
      <c r="A11" s="91">
        <v>2</v>
      </c>
      <c r="B11" s="199" t="s">
        <v>754</v>
      </c>
      <c r="C11" s="65" t="s">
        <v>755</v>
      </c>
      <c r="D11" s="176" t="s">
        <v>756</v>
      </c>
      <c r="E11" s="191">
        <v>0.2</v>
      </c>
      <c r="F11" s="176">
        <v>0.2</v>
      </c>
      <c r="G11" s="176">
        <v>0</v>
      </c>
      <c r="H11" s="176">
        <v>0</v>
      </c>
      <c r="I11" s="176">
        <v>0</v>
      </c>
      <c r="J11" s="196">
        <v>1</v>
      </c>
      <c r="K11" s="197">
        <v>1</v>
      </c>
      <c r="L11" s="197">
        <v>0</v>
      </c>
      <c r="M11" s="197">
        <v>0</v>
      </c>
      <c r="N11" s="197">
        <v>0</v>
      </c>
      <c r="O11" s="65">
        <v>466.47040000000004</v>
      </c>
    </row>
    <row r="12" spans="1:15" ht="134.4">
      <c r="A12" s="91">
        <v>3</v>
      </c>
      <c r="B12" s="199" t="s">
        <v>757</v>
      </c>
      <c r="C12" s="65" t="s">
        <v>758</v>
      </c>
      <c r="D12" s="176" t="s">
        <v>759</v>
      </c>
      <c r="E12" s="191">
        <v>0.61</v>
      </c>
      <c r="F12" s="176">
        <v>0</v>
      </c>
      <c r="G12" s="176">
        <v>0</v>
      </c>
      <c r="H12" s="176">
        <v>0.61</v>
      </c>
      <c r="I12" s="176">
        <v>0</v>
      </c>
      <c r="J12" s="196">
        <v>1</v>
      </c>
      <c r="K12" s="197">
        <v>1</v>
      </c>
      <c r="L12" s="197">
        <v>2</v>
      </c>
      <c r="M12" s="197">
        <v>1</v>
      </c>
      <c r="N12" s="197">
        <v>0</v>
      </c>
      <c r="O12" s="65">
        <v>545.21021000000007</v>
      </c>
    </row>
    <row r="13" spans="1:15" ht="100.8">
      <c r="A13" s="91">
        <v>4</v>
      </c>
      <c r="B13" s="199" t="s">
        <v>760</v>
      </c>
      <c r="C13" s="65" t="s">
        <v>761</v>
      </c>
      <c r="D13" s="176" t="s">
        <v>762</v>
      </c>
      <c r="E13" s="191">
        <v>1.946</v>
      </c>
      <c r="F13" s="176">
        <v>0</v>
      </c>
      <c r="G13" s="176">
        <v>1.946</v>
      </c>
      <c r="H13" s="176">
        <v>0</v>
      </c>
      <c r="I13" s="176">
        <v>0</v>
      </c>
      <c r="J13" s="196">
        <v>1</v>
      </c>
      <c r="K13" s="197">
        <v>1</v>
      </c>
      <c r="L13" s="197">
        <v>0</v>
      </c>
      <c r="M13" s="197">
        <v>0</v>
      </c>
      <c r="N13" s="197">
        <v>0</v>
      </c>
      <c r="O13" s="65">
        <v>840.07652400000006</v>
      </c>
    </row>
    <row r="14" spans="1:15" ht="84">
      <c r="A14" s="91">
        <v>5</v>
      </c>
      <c r="B14" s="199" t="s">
        <v>763</v>
      </c>
      <c r="C14" s="65" t="s">
        <v>764</v>
      </c>
      <c r="D14" s="176" t="s">
        <v>765</v>
      </c>
      <c r="E14" s="191">
        <v>7.8E-2</v>
      </c>
      <c r="F14" s="176">
        <v>7.8E-2</v>
      </c>
      <c r="G14" s="176">
        <v>0</v>
      </c>
      <c r="H14" s="176">
        <v>0</v>
      </c>
      <c r="I14" s="176">
        <v>0</v>
      </c>
      <c r="J14" s="196">
        <v>1</v>
      </c>
      <c r="K14" s="197" t="s">
        <v>1275</v>
      </c>
      <c r="L14" s="197">
        <v>0</v>
      </c>
      <c r="M14" s="197">
        <v>0</v>
      </c>
      <c r="N14" s="197">
        <v>0</v>
      </c>
      <c r="O14" s="65">
        <v>393.69496000000004</v>
      </c>
    </row>
    <row r="15" spans="1:15" ht="117.6">
      <c r="A15" s="91">
        <v>6</v>
      </c>
      <c r="B15" s="199" t="s">
        <v>766</v>
      </c>
      <c r="C15" s="65" t="s">
        <v>767</v>
      </c>
      <c r="D15" s="176" t="s">
        <v>949</v>
      </c>
      <c r="E15" s="191">
        <v>0.66200000000000003</v>
      </c>
      <c r="F15" s="176">
        <v>0.66200000000000003</v>
      </c>
      <c r="G15" s="176">
        <v>0</v>
      </c>
      <c r="H15" s="176">
        <v>0</v>
      </c>
      <c r="I15" s="176">
        <v>0</v>
      </c>
      <c r="J15" s="196">
        <v>1</v>
      </c>
      <c r="K15" s="197">
        <v>1</v>
      </c>
      <c r="L15" s="197">
        <v>0</v>
      </c>
      <c r="M15" s="197">
        <v>0</v>
      </c>
      <c r="N15" s="197">
        <v>0</v>
      </c>
      <c r="O15" s="65">
        <v>742.0626400000001</v>
      </c>
    </row>
    <row r="16" spans="1:15" ht="50.4">
      <c r="A16" s="91">
        <v>7</v>
      </c>
      <c r="B16" s="199" t="s">
        <v>768</v>
      </c>
      <c r="C16" s="65" t="s">
        <v>769</v>
      </c>
      <c r="D16" s="176" t="s">
        <v>770</v>
      </c>
      <c r="E16" s="191">
        <v>0.81300000000000006</v>
      </c>
      <c r="F16" s="176">
        <v>0.15</v>
      </c>
      <c r="G16" s="176">
        <v>0</v>
      </c>
      <c r="H16" s="176">
        <v>0.66300000000000003</v>
      </c>
      <c r="I16" s="176">
        <v>0</v>
      </c>
      <c r="J16" s="196">
        <v>0</v>
      </c>
      <c r="K16" s="197">
        <v>0</v>
      </c>
      <c r="L16" s="197">
        <v>0</v>
      </c>
      <c r="M16" s="197">
        <v>0</v>
      </c>
      <c r="N16" s="197">
        <v>0</v>
      </c>
      <c r="O16" s="65">
        <v>269.065473</v>
      </c>
    </row>
    <row r="17" spans="1:15" ht="50.4">
      <c r="A17" s="91">
        <v>8</v>
      </c>
      <c r="B17" s="199" t="s">
        <v>771</v>
      </c>
      <c r="C17" s="65" t="s">
        <v>748</v>
      </c>
      <c r="D17" s="176" t="s">
        <v>950</v>
      </c>
      <c r="E17" s="191">
        <v>0.35</v>
      </c>
      <c r="F17" s="176">
        <v>0.35</v>
      </c>
      <c r="G17" s="176">
        <v>0</v>
      </c>
      <c r="H17" s="176">
        <v>0</v>
      </c>
      <c r="I17" s="176">
        <v>0</v>
      </c>
      <c r="J17" s="196">
        <v>0</v>
      </c>
      <c r="K17" s="197">
        <v>0</v>
      </c>
      <c r="L17" s="197">
        <v>0</v>
      </c>
      <c r="M17" s="197">
        <v>0</v>
      </c>
      <c r="N17" s="197">
        <v>0</v>
      </c>
      <c r="O17" s="65">
        <v>208.78199999999998</v>
      </c>
    </row>
    <row r="18" spans="1:15" ht="50.4">
      <c r="A18" s="91">
        <v>9</v>
      </c>
      <c r="B18" s="199" t="s">
        <v>772</v>
      </c>
      <c r="C18" s="65" t="s">
        <v>773</v>
      </c>
      <c r="D18" s="176" t="s">
        <v>774</v>
      </c>
      <c r="E18" s="191">
        <v>0</v>
      </c>
      <c r="F18" s="176">
        <v>0</v>
      </c>
      <c r="G18" s="176">
        <v>0</v>
      </c>
      <c r="H18" s="176">
        <v>0</v>
      </c>
      <c r="I18" s="176">
        <v>0</v>
      </c>
      <c r="J18" s="196">
        <v>1</v>
      </c>
      <c r="K18" s="197">
        <v>1</v>
      </c>
      <c r="L18" s="197">
        <v>0</v>
      </c>
      <c r="M18" s="197">
        <v>0</v>
      </c>
      <c r="N18" s="197">
        <v>0</v>
      </c>
      <c r="O18" s="65">
        <v>347.16640000000007</v>
      </c>
    </row>
    <row r="19" spans="1:15" ht="67.2">
      <c r="A19" s="91">
        <v>10</v>
      </c>
      <c r="B19" s="199" t="s">
        <v>775</v>
      </c>
      <c r="C19" s="65" t="s">
        <v>776</v>
      </c>
      <c r="D19" s="176" t="s">
        <v>777</v>
      </c>
      <c r="E19" s="191">
        <v>1.069</v>
      </c>
      <c r="F19" s="176">
        <v>0</v>
      </c>
      <c r="G19" s="176">
        <v>0</v>
      </c>
      <c r="H19" s="176">
        <v>1.069</v>
      </c>
      <c r="I19" s="176">
        <v>0</v>
      </c>
      <c r="J19" s="196">
        <v>0</v>
      </c>
      <c r="K19" s="197">
        <v>0</v>
      </c>
      <c r="L19" s="197">
        <v>0</v>
      </c>
      <c r="M19" s="197">
        <v>0</v>
      </c>
      <c r="N19" s="197">
        <v>0</v>
      </c>
      <c r="O19" s="65">
        <v>289.56109899999996</v>
      </c>
    </row>
    <row r="20" spans="1:15" ht="84">
      <c r="A20" s="91">
        <v>11</v>
      </c>
      <c r="B20" s="199" t="s">
        <v>778</v>
      </c>
      <c r="C20" s="65" t="s">
        <v>779</v>
      </c>
      <c r="D20" s="176" t="s">
        <v>780</v>
      </c>
      <c r="E20" s="191">
        <v>0.53600000000000003</v>
      </c>
      <c r="F20" s="176">
        <v>0.53600000000000003</v>
      </c>
      <c r="G20" s="176">
        <v>0</v>
      </c>
      <c r="H20" s="176">
        <v>0</v>
      </c>
      <c r="I20" s="176">
        <v>0</v>
      </c>
      <c r="J20" s="196">
        <v>1</v>
      </c>
      <c r="K20" s="197">
        <v>1</v>
      </c>
      <c r="L20" s="197">
        <v>0</v>
      </c>
      <c r="M20" s="197">
        <v>0</v>
      </c>
      <c r="N20" s="197">
        <v>0</v>
      </c>
      <c r="O20" s="65">
        <v>666.90111999999999</v>
      </c>
    </row>
    <row r="21" spans="1:15" ht="100.8">
      <c r="A21" s="91">
        <v>12</v>
      </c>
      <c r="B21" s="199" t="s">
        <v>781</v>
      </c>
      <c r="C21" s="65" t="s">
        <v>782</v>
      </c>
      <c r="D21" s="176" t="s">
        <v>783</v>
      </c>
      <c r="E21" s="191">
        <v>0.15</v>
      </c>
      <c r="F21" s="176">
        <v>0.15</v>
      </c>
      <c r="G21" s="176">
        <v>0</v>
      </c>
      <c r="H21" s="176">
        <v>0</v>
      </c>
      <c r="I21" s="176">
        <v>0</v>
      </c>
      <c r="J21" s="196">
        <v>1</v>
      </c>
      <c r="K21" s="197">
        <v>1</v>
      </c>
      <c r="L21" s="197">
        <v>0</v>
      </c>
      <c r="M21" s="197">
        <v>0</v>
      </c>
      <c r="N21" s="197">
        <v>0</v>
      </c>
      <c r="O21" s="65">
        <v>436.64440000000008</v>
      </c>
    </row>
    <row r="22" spans="1:15" ht="235.2">
      <c r="A22" s="91">
        <v>13</v>
      </c>
      <c r="B22" s="199" t="s">
        <v>784</v>
      </c>
      <c r="C22" s="65" t="s">
        <v>785</v>
      </c>
      <c r="D22" s="176" t="s">
        <v>786</v>
      </c>
      <c r="E22" s="191">
        <v>0.22999999999999998</v>
      </c>
      <c r="F22" s="176">
        <v>0.22999999999999998</v>
      </c>
      <c r="G22" s="176">
        <v>0</v>
      </c>
      <c r="H22" s="176">
        <v>0</v>
      </c>
      <c r="I22" s="176">
        <v>0</v>
      </c>
      <c r="J22" s="196">
        <v>1</v>
      </c>
      <c r="K22" s="197">
        <v>1</v>
      </c>
      <c r="L22" s="197">
        <v>0</v>
      </c>
      <c r="M22" s="197">
        <v>0</v>
      </c>
      <c r="N22" s="197">
        <v>8</v>
      </c>
      <c r="O22" s="65">
        <v>527.06600000000003</v>
      </c>
    </row>
    <row r="23" spans="1:15" ht="134.4">
      <c r="A23" s="91">
        <v>14</v>
      </c>
      <c r="B23" s="199" t="s">
        <v>787</v>
      </c>
      <c r="C23" s="65" t="s">
        <v>788</v>
      </c>
      <c r="D23" s="176" t="s">
        <v>789</v>
      </c>
      <c r="E23" s="191">
        <v>0.48</v>
      </c>
      <c r="F23" s="176">
        <v>0.48</v>
      </c>
      <c r="G23" s="176">
        <v>0</v>
      </c>
      <c r="H23" s="176">
        <v>0</v>
      </c>
      <c r="I23" s="176">
        <v>0</v>
      </c>
      <c r="J23" s="196">
        <v>1</v>
      </c>
      <c r="K23" s="197">
        <v>1</v>
      </c>
      <c r="L23" s="197">
        <v>0</v>
      </c>
      <c r="M23" s="197">
        <v>0</v>
      </c>
      <c r="N23" s="197">
        <v>0</v>
      </c>
      <c r="O23" s="65">
        <v>633.49600000000009</v>
      </c>
    </row>
    <row r="24" spans="1:15" ht="50.4">
      <c r="A24" s="91">
        <v>15</v>
      </c>
      <c r="B24" s="199" t="s">
        <v>790</v>
      </c>
      <c r="C24" s="65" t="s">
        <v>791</v>
      </c>
      <c r="D24" s="176" t="s">
        <v>792</v>
      </c>
      <c r="E24" s="191">
        <v>0.82</v>
      </c>
      <c r="F24" s="176">
        <v>0</v>
      </c>
      <c r="G24" s="176">
        <v>0.82</v>
      </c>
      <c r="H24" s="176">
        <v>0</v>
      </c>
      <c r="I24" s="176">
        <v>0</v>
      </c>
      <c r="J24" s="196">
        <v>0</v>
      </c>
      <c r="K24" s="197">
        <v>0</v>
      </c>
      <c r="L24" s="197">
        <v>0</v>
      </c>
      <c r="M24" s="197">
        <v>0</v>
      </c>
      <c r="N24" s="197">
        <v>0</v>
      </c>
      <c r="O24" s="65">
        <v>207.70108000000002</v>
      </c>
    </row>
    <row r="25" spans="1:15" ht="50.4">
      <c r="A25" s="91">
        <v>16</v>
      </c>
      <c r="B25" s="199" t="s">
        <v>793</v>
      </c>
      <c r="C25" s="65" t="s">
        <v>794</v>
      </c>
      <c r="D25" s="176" t="s">
        <v>795</v>
      </c>
      <c r="E25" s="191">
        <v>0.59299999999999997</v>
      </c>
      <c r="F25" s="176">
        <v>0</v>
      </c>
      <c r="G25" s="176">
        <v>0</v>
      </c>
      <c r="H25" s="176">
        <v>0.59299999999999997</v>
      </c>
      <c r="I25" s="176">
        <v>0</v>
      </c>
      <c r="J25" s="196">
        <v>0</v>
      </c>
      <c r="K25" s="197">
        <v>0</v>
      </c>
      <c r="L25" s="197">
        <v>0</v>
      </c>
      <c r="M25" s="197">
        <v>0</v>
      </c>
      <c r="N25" s="197">
        <v>0</v>
      </c>
      <c r="O25" s="65">
        <v>160.62650299999999</v>
      </c>
    </row>
    <row r="26" spans="1:15" ht="100.8">
      <c r="A26" s="91">
        <v>17</v>
      </c>
      <c r="B26" s="199" t="s">
        <v>796</v>
      </c>
      <c r="C26" s="65" t="s">
        <v>797</v>
      </c>
      <c r="D26" s="176" t="s">
        <v>798</v>
      </c>
      <c r="E26" s="191">
        <v>1.9</v>
      </c>
      <c r="F26" s="176">
        <v>0</v>
      </c>
      <c r="G26" s="176">
        <v>0</v>
      </c>
      <c r="H26" s="176">
        <v>0</v>
      </c>
      <c r="I26" s="176">
        <v>1.9</v>
      </c>
      <c r="J26" s="196">
        <v>0</v>
      </c>
      <c r="K26" s="197">
        <v>0</v>
      </c>
      <c r="L26" s="197">
        <v>0</v>
      </c>
      <c r="M26" s="197">
        <v>0</v>
      </c>
      <c r="N26" s="197">
        <v>0</v>
      </c>
      <c r="O26" s="65">
        <v>189.02529999999999</v>
      </c>
    </row>
    <row r="27" spans="1:15" ht="84">
      <c r="A27" s="91">
        <v>18</v>
      </c>
      <c r="B27" s="199" t="s">
        <v>799</v>
      </c>
      <c r="C27" s="65" t="s">
        <v>800</v>
      </c>
      <c r="D27" s="176" t="s">
        <v>801</v>
      </c>
      <c r="E27" s="191">
        <v>1.65</v>
      </c>
      <c r="F27" s="176">
        <v>0</v>
      </c>
      <c r="G27" s="176">
        <v>0</v>
      </c>
      <c r="H27" s="176">
        <v>0</v>
      </c>
      <c r="I27" s="176">
        <v>1.65</v>
      </c>
      <c r="J27" s="196">
        <v>0</v>
      </c>
      <c r="K27" s="197">
        <v>0</v>
      </c>
      <c r="L27" s="197">
        <v>0</v>
      </c>
      <c r="M27" s="197">
        <v>0</v>
      </c>
      <c r="N27" s="197">
        <v>0</v>
      </c>
      <c r="O27" s="65">
        <v>164.15355</v>
      </c>
    </row>
    <row r="28" spans="1:15" ht="67.2">
      <c r="A28" s="91">
        <v>19</v>
      </c>
      <c r="B28" s="199" t="s">
        <v>802</v>
      </c>
      <c r="C28" s="65" t="s">
        <v>803</v>
      </c>
      <c r="D28" s="176" t="s">
        <v>804</v>
      </c>
      <c r="E28" s="191">
        <v>1.08</v>
      </c>
      <c r="F28" s="176">
        <v>0</v>
      </c>
      <c r="G28" s="176">
        <v>0</v>
      </c>
      <c r="H28" s="176">
        <v>0</v>
      </c>
      <c r="I28" s="176">
        <v>1.08</v>
      </c>
      <c r="J28" s="196">
        <v>0</v>
      </c>
      <c r="K28" s="197">
        <v>0</v>
      </c>
      <c r="L28" s="197">
        <v>0</v>
      </c>
      <c r="M28" s="197">
        <v>0</v>
      </c>
      <c r="N28" s="197">
        <v>0</v>
      </c>
      <c r="O28" s="65">
        <v>107.44596</v>
      </c>
    </row>
    <row r="29" spans="1:15" ht="84">
      <c r="A29" s="91">
        <v>20</v>
      </c>
      <c r="B29" s="199" t="s">
        <v>805</v>
      </c>
      <c r="C29" s="65" t="s">
        <v>806</v>
      </c>
      <c r="D29" s="176" t="s">
        <v>807</v>
      </c>
      <c r="E29" s="191">
        <v>1.76</v>
      </c>
      <c r="F29" s="176">
        <v>0</v>
      </c>
      <c r="G29" s="176">
        <v>0</v>
      </c>
      <c r="H29" s="176">
        <v>0</v>
      </c>
      <c r="I29" s="176">
        <v>1.76</v>
      </c>
      <c r="J29" s="196">
        <v>0</v>
      </c>
      <c r="K29" s="197">
        <v>0</v>
      </c>
      <c r="L29" s="197">
        <v>0</v>
      </c>
      <c r="M29" s="197">
        <v>0</v>
      </c>
      <c r="N29" s="197">
        <v>0</v>
      </c>
      <c r="O29" s="65">
        <v>175.09711999999999</v>
      </c>
    </row>
    <row r="30" spans="1:15" s="198" customFormat="1">
      <c r="A30" s="64" t="s">
        <v>169</v>
      </c>
      <c r="B30" s="193" t="s">
        <v>808</v>
      </c>
      <c r="C30" s="191"/>
      <c r="D30" s="194"/>
      <c r="E30" s="191"/>
      <c r="F30" s="191"/>
      <c r="G30" s="191"/>
      <c r="H30" s="191"/>
      <c r="I30" s="191"/>
      <c r="J30" s="196"/>
      <c r="K30" s="197"/>
      <c r="L30" s="197"/>
      <c r="M30" s="197"/>
      <c r="N30" s="197"/>
      <c r="O30" s="65"/>
    </row>
    <row r="31" spans="1:15" ht="67.2">
      <c r="A31" s="91">
        <v>21</v>
      </c>
      <c r="B31" s="199" t="s">
        <v>809</v>
      </c>
      <c r="C31" s="65" t="s">
        <v>810</v>
      </c>
      <c r="D31" s="176" t="s">
        <v>811</v>
      </c>
      <c r="E31" s="191">
        <v>0.25</v>
      </c>
      <c r="F31" s="176">
        <v>0.25</v>
      </c>
      <c r="G31" s="176">
        <v>0</v>
      </c>
      <c r="H31" s="176">
        <v>0</v>
      </c>
      <c r="I31" s="176">
        <v>0</v>
      </c>
      <c r="J31" s="196">
        <v>0</v>
      </c>
      <c r="K31" s="197">
        <v>0</v>
      </c>
      <c r="L31" s="197">
        <v>0</v>
      </c>
      <c r="M31" s="197">
        <v>0</v>
      </c>
      <c r="N31" s="197">
        <v>15</v>
      </c>
      <c r="O31" s="65">
        <v>201.1225</v>
      </c>
    </row>
    <row r="32" spans="1:15" ht="67.2">
      <c r="A32" s="91">
        <v>22</v>
      </c>
      <c r="B32" s="199" t="s">
        <v>812</v>
      </c>
      <c r="C32" s="65" t="s">
        <v>813</v>
      </c>
      <c r="D32" s="176" t="s">
        <v>814</v>
      </c>
      <c r="E32" s="191">
        <v>0.57600000000000007</v>
      </c>
      <c r="F32" s="176">
        <v>0.57600000000000007</v>
      </c>
      <c r="G32" s="176">
        <v>0</v>
      </c>
      <c r="H32" s="176">
        <v>0</v>
      </c>
      <c r="I32" s="176">
        <v>0</v>
      </c>
      <c r="J32" s="196">
        <v>0</v>
      </c>
      <c r="K32" s="197">
        <v>0</v>
      </c>
      <c r="L32" s="197">
        <v>0</v>
      </c>
      <c r="M32" s="197">
        <v>0</v>
      </c>
      <c r="N32" s="197">
        <v>0</v>
      </c>
      <c r="O32" s="65">
        <v>278.92224000000004</v>
      </c>
    </row>
    <row r="33" spans="1:15" ht="50.4">
      <c r="A33" s="91">
        <v>23</v>
      </c>
      <c r="B33" s="199" t="s">
        <v>815</v>
      </c>
      <c r="C33" s="65" t="s">
        <v>816</v>
      </c>
      <c r="D33" s="176" t="s">
        <v>817</v>
      </c>
      <c r="E33" s="191">
        <v>0.17</v>
      </c>
      <c r="F33" s="176">
        <v>0</v>
      </c>
      <c r="G33" s="176">
        <v>0</v>
      </c>
      <c r="H33" s="176">
        <v>0</v>
      </c>
      <c r="I33" s="176">
        <v>0.17</v>
      </c>
      <c r="J33" s="196">
        <v>0</v>
      </c>
      <c r="K33" s="197">
        <v>0</v>
      </c>
      <c r="L33" s="197">
        <v>0</v>
      </c>
      <c r="M33" s="197">
        <v>0</v>
      </c>
      <c r="N33" s="197">
        <v>0</v>
      </c>
      <c r="O33" s="65">
        <v>16.912790000000001</v>
      </c>
    </row>
    <row r="34" spans="1:15" ht="50.4">
      <c r="A34" s="91">
        <v>24</v>
      </c>
      <c r="B34" s="199" t="s">
        <v>818</v>
      </c>
      <c r="C34" s="65" t="s">
        <v>813</v>
      </c>
      <c r="D34" s="176" t="s">
        <v>819</v>
      </c>
      <c r="E34" s="191">
        <v>0.2</v>
      </c>
      <c r="F34" s="176">
        <v>0.2</v>
      </c>
      <c r="G34" s="176">
        <v>0</v>
      </c>
      <c r="H34" s="176">
        <v>0</v>
      </c>
      <c r="I34" s="176">
        <v>0</v>
      </c>
      <c r="J34" s="196">
        <v>0</v>
      </c>
      <c r="K34" s="197">
        <v>0</v>
      </c>
      <c r="L34" s="197">
        <v>0</v>
      </c>
      <c r="M34" s="197">
        <v>0</v>
      </c>
      <c r="N34" s="197">
        <v>0</v>
      </c>
      <c r="O34" s="65">
        <v>96.848000000000013</v>
      </c>
    </row>
    <row r="35" spans="1:15" ht="50.4">
      <c r="A35" s="91">
        <v>25</v>
      </c>
      <c r="B35" s="199" t="s">
        <v>820</v>
      </c>
      <c r="C35" s="65" t="s">
        <v>821</v>
      </c>
      <c r="D35" s="176" t="s">
        <v>822</v>
      </c>
      <c r="E35" s="191">
        <v>0.2</v>
      </c>
      <c r="F35" s="176">
        <v>0.2</v>
      </c>
      <c r="G35" s="176">
        <v>0</v>
      </c>
      <c r="H35" s="176">
        <v>0</v>
      </c>
      <c r="I35" s="176">
        <v>0</v>
      </c>
      <c r="J35" s="196">
        <v>0</v>
      </c>
      <c r="K35" s="197">
        <v>0</v>
      </c>
      <c r="L35" s="197">
        <v>0</v>
      </c>
      <c r="M35" s="197">
        <v>0</v>
      </c>
      <c r="N35" s="197">
        <v>0</v>
      </c>
      <c r="O35" s="65">
        <v>96.848000000000013</v>
      </c>
    </row>
    <row r="36" spans="1:15" ht="50.4">
      <c r="A36" s="91">
        <v>26</v>
      </c>
      <c r="B36" s="199" t="s">
        <v>823</v>
      </c>
      <c r="C36" s="65" t="s">
        <v>813</v>
      </c>
      <c r="D36" s="176" t="s">
        <v>824</v>
      </c>
      <c r="E36" s="191">
        <v>0.15</v>
      </c>
      <c r="F36" s="176">
        <v>0.15</v>
      </c>
      <c r="G36" s="176">
        <v>0</v>
      </c>
      <c r="H36" s="176">
        <v>0</v>
      </c>
      <c r="I36" s="176">
        <v>0</v>
      </c>
      <c r="J36" s="196">
        <v>0</v>
      </c>
      <c r="K36" s="197">
        <v>0</v>
      </c>
      <c r="L36" s="197">
        <v>0</v>
      </c>
      <c r="M36" s="197">
        <v>0</v>
      </c>
      <c r="N36" s="197">
        <v>0</v>
      </c>
      <c r="O36" s="65">
        <v>72.635999999999996</v>
      </c>
    </row>
    <row r="37" spans="1:15" ht="50.4">
      <c r="A37" s="91">
        <v>27</v>
      </c>
      <c r="B37" s="199" t="s">
        <v>825</v>
      </c>
      <c r="C37" s="65" t="s">
        <v>826</v>
      </c>
      <c r="D37" s="176" t="s">
        <v>827</v>
      </c>
      <c r="E37" s="191">
        <v>0</v>
      </c>
      <c r="F37" s="176">
        <v>0</v>
      </c>
      <c r="G37" s="176">
        <v>0</v>
      </c>
      <c r="H37" s="176">
        <v>0</v>
      </c>
      <c r="I37" s="176">
        <v>0</v>
      </c>
      <c r="J37" s="196">
        <v>0</v>
      </c>
      <c r="K37" s="197">
        <v>0</v>
      </c>
      <c r="L37" s="197">
        <v>0</v>
      </c>
      <c r="M37" s="197">
        <v>0</v>
      </c>
      <c r="N37" s="197">
        <v>8</v>
      </c>
      <c r="O37" s="65">
        <v>42.7</v>
      </c>
    </row>
    <row r="38" spans="1:15" ht="84">
      <c r="A38" s="91">
        <v>28</v>
      </c>
      <c r="B38" s="199" t="s">
        <v>828</v>
      </c>
      <c r="C38" s="65" t="s">
        <v>826</v>
      </c>
      <c r="D38" s="176" t="s">
        <v>829</v>
      </c>
      <c r="E38" s="191">
        <v>0</v>
      </c>
      <c r="F38" s="176">
        <v>0</v>
      </c>
      <c r="G38" s="176">
        <v>0</v>
      </c>
      <c r="H38" s="176">
        <v>0</v>
      </c>
      <c r="I38" s="176">
        <v>0</v>
      </c>
      <c r="J38" s="196">
        <v>0</v>
      </c>
      <c r="K38" s="197">
        <v>0</v>
      </c>
      <c r="L38" s="197">
        <v>0</v>
      </c>
      <c r="M38" s="197">
        <v>3</v>
      </c>
      <c r="N38" s="197">
        <v>15</v>
      </c>
      <c r="O38" s="65">
        <v>112.875</v>
      </c>
    </row>
    <row r="39" spans="1:15" ht="50.4">
      <c r="A39" s="91">
        <v>29</v>
      </c>
      <c r="B39" s="199" t="s">
        <v>830</v>
      </c>
      <c r="C39" s="65" t="s">
        <v>831</v>
      </c>
      <c r="D39" s="176" t="s">
        <v>832</v>
      </c>
      <c r="E39" s="191">
        <v>0.45</v>
      </c>
      <c r="F39" s="176">
        <v>0</v>
      </c>
      <c r="G39" s="176">
        <v>0</v>
      </c>
      <c r="H39" s="176">
        <v>0</v>
      </c>
      <c r="I39" s="176">
        <v>0.45</v>
      </c>
      <c r="J39" s="196">
        <v>0</v>
      </c>
      <c r="K39" s="197">
        <v>0</v>
      </c>
      <c r="L39" s="197">
        <v>0</v>
      </c>
      <c r="M39" s="197">
        <v>0</v>
      </c>
      <c r="N39" s="197">
        <v>0</v>
      </c>
      <c r="O39" s="65">
        <v>44.769149999999996</v>
      </c>
    </row>
    <row r="40" spans="1:15" ht="50.4">
      <c r="A40" s="91">
        <v>30</v>
      </c>
      <c r="B40" s="199" t="s">
        <v>833</v>
      </c>
      <c r="C40" s="65" t="s">
        <v>834</v>
      </c>
      <c r="D40" s="176" t="s">
        <v>835</v>
      </c>
      <c r="E40" s="191">
        <v>0.2</v>
      </c>
      <c r="F40" s="176">
        <v>0.2</v>
      </c>
      <c r="G40" s="176">
        <v>0</v>
      </c>
      <c r="H40" s="176">
        <v>0</v>
      </c>
      <c r="I40" s="176">
        <v>0</v>
      </c>
      <c r="J40" s="196">
        <v>0</v>
      </c>
      <c r="K40" s="197">
        <v>0</v>
      </c>
      <c r="L40" s="197">
        <v>0</v>
      </c>
      <c r="M40" s="197">
        <v>0</v>
      </c>
      <c r="N40" s="197">
        <v>0</v>
      </c>
      <c r="O40" s="65">
        <v>96.848000000000013</v>
      </c>
    </row>
    <row r="41" spans="1:15" ht="50.4">
      <c r="A41" s="91">
        <v>31</v>
      </c>
      <c r="B41" s="199" t="s">
        <v>836</v>
      </c>
      <c r="C41" s="65" t="s">
        <v>837</v>
      </c>
      <c r="D41" s="176" t="s">
        <v>838</v>
      </c>
      <c r="E41" s="191">
        <v>0.6</v>
      </c>
      <c r="F41" s="176">
        <v>0.6</v>
      </c>
      <c r="G41" s="176">
        <v>0</v>
      </c>
      <c r="H41" s="176">
        <v>0</v>
      </c>
      <c r="I41" s="176">
        <v>0</v>
      </c>
      <c r="J41" s="196">
        <v>0</v>
      </c>
      <c r="K41" s="197">
        <v>0</v>
      </c>
      <c r="L41" s="197">
        <v>0</v>
      </c>
      <c r="M41" s="197">
        <v>0</v>
      </c>
      <c r="N41" s="197">
        <v>0</v>
      </c>
      <c r="O41" s="65">
        <v>290.54399999999998</v>
      </c>
    </row>
    <row r="42" spans="1:15" ht="67.2">
      <c r="A42" s="91">
        <v>32</v>
      </c>
      <c r="B42" s="199" t="s">
        <v>839</v>
      </c>
      <c r="C42" s="65" t="s">
        <v>840</v>
      </c>
      <c r="D42" s="176" t="s">
        <v>841</v>
      </c>
      <c r="E42" s="191">
        <v>0.2</v>
      </c>
      <c r="F42" s="176">
        <v>0.2</v>
      </c>
      <c r="G42" s="176">
        <v>0</v>
      </c>
      <c r="H42" s="176">
        <v>0</v>
      </c>
      <c r="I42" s="176">
        <v>0</v>
      </c>
      <c r="J42" s="196">
        <v>0</v>
      </c>
      <c r="K42" s="197">
        <v>0</v>
      </c>
      <c r="L42" s="197">
        <v>0</v>
      </c>
      <c r="M42" s="197">
        <v>0</v>
      </c>
      <c r="N42" s="197">
        <v>0</v>
      </c>
      <c r="O42" s="65">
        <v>96.848000000000013</v>
      </c>
    </row>
    <row r="43" spans="1:15" ht="50.4">
      <c r="A43" s="91">
        <v>33</v>
      </c>
      <c r="B43" s="199" t="s">
        <v>842</v>
      </c>
      <c r="C43" s="65" t="s">
        <v>843</v>
      </c>
      <c r="D43" s="176" t="s">
        <v>844</v>
      </c>
      <c r="E43" s="191">
        <v>0.6</v>
      </c>
      <c r="F43" s="176">
        <v>0.6</v>
      </c>
      <c r="G43" s="176">
        <v>0</v>
      </c>
      <c r="H43" s="176">
        <v>0</v>
      </c>
      <c r="I43" s="176">
        <v>0</v>
      </c>
      <c r="J43" s="196">
        <v>0</v>
      </c>
      <c r="K43" s="197">
        <v>0</v>
      </c>
      <c r="L43" s="197">
        <v>0</v>
      </c>
      <c r="M43" s="197">
        <v>0</v>
      </c>
      <c r="N43" s="197">
        <v>0</v>
      </c>
      <c r="O43" s="65">
        <v>290.54399999999998</v>
      </c>
    </row>
    <row r="44" spans="1:15" ht="50.4">
      <c r="A44" s="91">
        <v>34</v>
      </c>
      <c r="B44" s="199" t="s">
        <v>845</v>
      </c>
      <c r="C44" s="65" t="s">
        <v>846</v>
      </c>
      <c r="D44" s="176" t="s">
        <v>847</v>
      </c>
      <c r="E44" s="191">
        <v>0.2</v>
      </c>
      <c r="F44" s="176">
        <v>0.2</v>
      </c>
      <c r="G44" s="176">
        <v>0</v>
      </c>
      <c r="H44" s="176">
        <v>0</v>
      </c>
      <c r="I44" s="176">
        <v>0</v>
      </c>
      <c r="J44" s="196">
        <v>0</v>
      </c>
      <c r="K44" s="197">
        <v>0</v>
      </c>
      <c r="L44" s="197">
        <v>0</v>
      </c>
      <c r="M44" s="197">
        <v>0</v>
      </c>
      <c r="N44" s="197">
        <v>0</v>
      </c>
      <c r="O44" s="65">
        <v>96.848000000000013</v>
      </c>
    </row>
    <row r="45" spans="1:15" ht="50.4">
      <c r="A45" s="91">
        <v>35</v>
      </c>
      <c r="B45" s="199" t="s">
        <v>848</v>
      </c>
      <c r="C45" s="65" t="s">
        <v>849</v>
      </c>
      <c r="D45" s="176" t="s">
        <v>850</v>
      </c>
      <c r="E45" s="191">
        <v>0.2</v>
      </c>
      <c r="F45" s="176">
        <v>0.2</v>
      </c>
      <c r="G45" s="176">
        <v>0</v>
      </c>
      <c r="H45" s="176">
        <v>0</v>
      </c>
      <c r="I45" s="176">
        <v>0</v>
      </c>
      <c r="J45" s="196">
        <v>0</v>
      </c>
      <c r="K45" s="197">
        <v>0</v>
      </c>
      <c r="L45" s="197">
        <v>0</v>
      </c>
      <c r="M45" s="197">
        <v>0</v>
      </c>
      <c r="N45" s="197">
        <v>0</v>
      </c>
      <c r="O45" s="65">
        <v>96.848000000000013</v>
      </c>
    </row>
    <row r="46" spans="1:15" ht="50.4">
      <c r="A46" s="91">
        <v>36</v>
      </c>
      <c r="B46" s="199" t="s">
        <v>851</v>
      </c>
      <c r="C46" s="65" t="s">
        <v>852</v>
      </c>
      <c r="D46" s="176" t="s">
        <v>853</v>
      </c>
      <c r="E46" s="191">
        <v>0.2</v>
      </c>
      <c r="F46" s="176">
        <v>0.2</v>
      </c>
      <c r="G46" s="176">
        <v>0</v>
      </c>
      <c r="H46" s="176">
        <v>0</v>
      </c>
      <c r="I46" s="176">
        <v>0</v>
      </c>
      <c r="J46" s="196">
        <v>0</v>
      </c>
      <c r="K46" s="197">
        <v>0</v>
      </c>
      <c r="L46" s="197">
        <v>0</v>
      </c>
      <c r="M46" s="197">
        <v>0</v>
      </c>
      <c r="N46" s="197">
        <v>0</v>
      </c>
      <c r="O46" s="65">
        <v>96.848000000000013</v>
      </c>
    </row>
    <row r="47" spans="1:15" ht="50.4">
      <c r="A47" s="91">
        <v>37</v>
      </c>
      <c r="B47" s="199" t="s">
        <v>854</v>
      </c>
      <c r="C47" s="65" t="s">
        <v>855</v>
      </c>
      <c r="D47" s="176" t="s">
        <v>856</v>
      </c>
      <c r="E47" s="191">
        <v>0.4</v>
      </c>
      <c r="F47" s="176">
        <v>0.4</v>
      </c>
      <c r="G47" s="176">
        <v>0</v>
      </c>
      <c r="H47" s="176">
        <v>0</v>
      </c>
      <c r="I47" s="176">
        <v>0</v>
      </c>
      <c r="J47" s="196">
        <v>0</v>
      </c>
      <c r="K47" s="197">
        <v>0</v>
      </c>
      <c r="L47" s="197">
        <v>0</v>
      </c>
      <c r="M47" s="197">
        <v>0</v>
      </c>
      <c r="N47" s="197">
        <v>0</v>
      </c>
      <c r="O47" s="65">
        <v>193.69600000000003</v>
      </c>
    </row>
    <row r="48" spans="1:15" ht="50.4">
      <c r="A48" s="91">
        <v>38</v>
      </c>
      <c r="B48" s="199" t="s">
        <v>857</v>
      </c>
      <c r="C48" s="65" t="s">
        <v>858</v>
      </c>
      <c r="D48" s="176" t="s">
        <v>859</v>
      </c>
      <c r="E48" s="191">
        <v>0.4</v>
      </c>
      <c r="F48" s="176">
        <v>0.4</v>
      </c>
      <c r="G48" s="176">
        <v>0</v>
      </c>
      <c r="H48" s="176">
        <v>0</v>
      </c>
      <c r="I48" s="176">
        <v>0</v>
      </c>
      <c r="J48" s="196">
        <v>0</v>
      </c>
      <c r="K48" s="197">
        <v>0</v>
      </c>
      <c r="L48" s="197">
        <v>0</v>
      </c>
      <c r="M48" s="197">
        <v>0</v>
      </c>
      <c r="N48" s="197">
        <v>0</v>
      </c>
      <c r="O48" s="65">
        <v>193.69600000000003</v>
      </c>
    </row>
    <row r="49" spans="1:15" ht="50.4">
      <c r="A49" s="91">
        <v>39</v>
      </c>
      <c r="B49" s="199" t="s">
        <v>860</v>
      </c>
      <c r="C49" s="65" t="s">
        <v>861</v>
      </c>
      <c r="D49" s="176" t="s">
        <v>862</v>
      </c>
      <c r="E49" s="191">
        <v>0.2</v>
      </c>
      <c r="F49" s="176">
        <v>0.2</v>
      </c>
      <c r="G49" s="176">
        <v>0</v>
      </c>
      <c r="H49" s="176">
        <v>0</v>
      </c>
      <c r="I49" s="176">
        <v>0</v>
      </c>
      <c r="J49" s="196">
        <v>0</v>
      </c>
      <c r="K49" s="197">
        <v>0</v>
      </c>
      <c r="L49" s="197">
        <v>0</v>
      </c>
      <c r="M49" s="197">
        <v>0</v>
      </c>
      <c r="N49" s="197">
        <v>0</v>
      </c>
      <c r="O49" s="65">
        <v>96.848000000000013</v>
      </c>
    </row>
    <row r="50" spans="1:15" ht="50.4">
      <c r="A50" s="91">
        <v>40</v>
      </c>
      <c r="B50" s="199" t="s">
        <v>863</v>
      </c>
      <c r="C50" s="65" t="s">
        <v>864</v>
      </c>
      <c r="D50" s="176" t="s">
        <v>865</v>
      </c>
      <c r="E50" s="191">
        <v>0.3</v>
      </c>
      <c r="F50" s="176">
        <v>0.3</v>
      </c>
      <c r="G50" s="176">
        <v>0</v>
      </c>
      <c r="H50" s="176">
        <v>0</v>
      </c>
      <c r="I50" s="176">
        <v>0</v>
      </c>
      <c r="J50" s="196">
        <v>0</v>
      </c>
      <c r="K50" s="197">
        <v>0</v>
      </c>
      <c r="L50" s="197">
        <v>0</v>
      </c>
      <c r="M50" s="197">
        <v>0</v>
      </c>
      <c r="N50" s="197">
        <v>0</v>
      </c>
      <c r="O50" s="65">
        <v>145.27199999999999</v>
      </c>
    </row>
  </sheetData>
  <mergeCells count="10">
    <mergeCell ref="A2:O2"/>
    <mergeCell ref="A3:O3"/>
    <mergeCell ref="A5:A7"/>
    <mergeCell ref="B5:B7"/>
    <mergeCell ref="C5:C7"/>
    <mergeCell ref="D5:D7"/>
    <mergeCell ref="O5:O7"/>
    <mergeCell ref="E6:I6"/>
    <mergeCell ref="J6:K6"/>
    <mergeCell ref="L6:N6"/>
  </mergeCells>
  <printOptions horizontalCentered="1"/>
  <pageMargins left="0" right="0" top="0.78740157480314965" bottom="0.19685039370078741" header="0.11811023622047245" footer="0.11811023622047245"/>
  <pageSetup paperSize="8" scale="73" fitToHeight="0" orientation="landscape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977B4-4A59-4ECE-B883-37194BBFE35B}">
  <sheetPr codeName="Sheet5">
    <pageSetUpPr fitToPage="1"/>
  </sheetPr>
  <dimension ref="A1:N44"/>
  <sheetViews>
    <sheetView showZeros="0" zoomScale="70" zoomScaleNormal="70" workbookViewId="0">
      <pane xSplit="2" ySplit="6" topLeftCell="C7" activePane="bottomRight" state="frozen"/>
      <selection activeCell="AE116" sqref="AE116"/>
      <selection pane="topRight" activeCell="AE116" sqref="AE116"/>
      <selection pane="bottomLeft" activeCell="AE116" sqref="AE116"/>
      <selection pane="bottomRight" activeCell="B12" sqref="B12"/>
    </sheetView>
  </sheetViews>
  <sheetFormatPr defaultColWidth="9.109375" defaultRowHeight="16.8"/>
  <cols>
    <col min="1" max="1" width="7.33203125" style="200" customWidth="1"/>
    <col min="2" max="2" width="72.6640625" style="71" customWidth="1"/>
    <col min="3" max="3" width="20.88671875" style="201" bestFit="1" customWidth="1"/>
    <col min="4" max="5" width="11.109375" style="281" customWidth="1"/>
    <col min="6" max="8" width="12.5546875" style="281" bestFit="1" customWidth="1"/>
    <col min="9" max="9" width="13.88671875" style="281" customWidth="1"/>
    <col min="10" max="10" width="10.109375" style="277" customWidth="1"/>
    <col min="11" max="11" width="9.109375" style="276"/>
    <col min="12" max="12" width="11.109375" style="276" customWidth="1"/>
    <col min="13" max="13" width="9.109375" style="276"/>
    <col min="14" max="14" width="10.109375" style="277" customWidth="1"/>
    <col min="15" max="16384" width="9.109375" style="276"/>
  </cols>
  <sheetData>
    <row r="1" spans="1:14" s="10" customFormat="1">
      <c r="A1" s="312" t="s">
        <v>463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</row>
    <row r="2" spans="1:14" s="10" customFormat="1">
      <c r="A2" s="313" t="s">
        <v>1272</v>
      </c>
      <c r="B2" s="313"/>
      <c r="C2" s="313"/>
      <c r="D2" s="312"/>
      <c r="E2" s="312"/>
      <c r="F2" s="312"/>
      <c r="G2" s="312"/>
      <c r="H2" s="312"/>
      <c r="I2" s="312"/>
      <c r="J2" s="312"/>
      <c r="K2" s="312"/>
      <c r="L2" s="312"/>
      <c r="M2" s="312"/>
    </row>
    <row r="3" spans="1:14" s="273" customFormat="1" ht="16.5" customHeight="1">
      <c r="A3" s="314" t="s">
        <v>1</v>
      </c>
      <c r="B3" s="309" t="s">
        <v>349</v>
      </c>
      <c r="C3" s="309" t="s">
        <v>360</v>
      </c>
      <c r="D3" s="307" t="s">
        <v>1250</v>
      </c>
      <c r="E3" s="307"/>
      <c r="F3" s="307"/>
      <c r="G3" s="307"/>
      <c r="H3" s="307"/>
      <c r="I3" s="307"/>
      <c r="J3" s="307"/>
      <c r="K3" s="307"/>
      <c r="L3" s="307"/>
      <c r="M3" s="307"/>
      <c r="N3" s="307"/>
    </row>
    <row r="4" spans="1:14" s="273" customFormat="1">
      <c r="A4" s="315"/>
      <c r="B4" s="310"/>
      <c r="C4" s="310"/>
      <c r="D4" s="317" t="s">
        <v>505</v>
      </c>
      <c r="E4" s="317"/>
      <c r="F4" s="317"/>
      <c r="G4" s="317"/>
      <c r="H4" s="317"/>
      <c r="I4" s="317"/>
      <c r="J4" s="186"/>
      <c r="K4" s="306" t="s">
        <v>361</v>
      </c>
      <c r="L4" s="306"/>
      <c r="M4" s="306"/>
      <c r="N4" s="186" t="s">
        <v>1293</v>
      </c>
    </row>
    <row r="5" spans="1:14" s="273" customFormat="1" ht="82.95" customHeight="1">
      <c r="A5" s="315"/>
      <c r="B5" s="310"/>
      <c r="C5" s="310"/>
      <c r="D5" s="278" t="s">
        <v>239</v>
      </c>
      <c r="E5" s="278" t="s">
        <v>1292</v>
      </c>
      <c r="F5" s="278" t="s">
        <v>467</v>
      </c>
      <c r="G5" s="278" t="s">
        <v>506</v>
      </c>
      <c r="H5" s="278" t="s">
        <v>507</v>
      </c>
      <c r="I5" s="278" t="s">
        <v>508</v>
      </c>
      <c r="J5" s="186" t="s">
        <v>509</v>
      </c>
      <c r="K5" s="186" t="s">
        <v>468</v>
      </c>
      <c r="L5" s="186" t="s">
        <v>469</v>
      </c>
      <c r="M5" s="186" t="s">
        <v>470</v>
      </c>
      <c r="N5" s="186" t="s">
        <v>1294</v>
      </c>
    </row>
    <row r="6" spans="1:14" s="274" customFormat="1">
      <c r="A6" s="316"/>
      <c r="B6" s="311"/>
      <c r="C6" s="311"/>
      <c r="D6" s="279">
        <f>SUM(D7:D44)</f>
        <v>22.730399999999999</v>
      </c>
      <c r="E6" s="278"/>
      <c r="F6" s="279">
        <f>SUM(F7:F44)</f>
        <v>7.9542999999999999</v>
      </c>
      <c r="G6" s="279">
        <f>SUM(G7:G44)</f>
        <v>9.8650000000000002</v>
      </c>
      <c r="H6" s="279">
        <f>SUM(H7:H44)</f>
        <v>4.2160000000000002</v>
      </c>
      <c r="I6" s="279">
        <f>SUM(I7:I44)</f>
        <v>0.69510000000000005</v>
      </c>
      <c r="J6" s="191">
        <f>SUM(J7:J43)</f>
        <v>10</v>
      </c>
      <c r="K6" s="191">
        <f>SUM(K7:K43)</f>
        <v>2</v>
      </c>
      <c r="L6" s="191">
        <f>SUM(L7:L43)</f>
        <v>5</v>
      </c>
      <c r="M6" s="191">
        <f>SUM(M7:M43)</f>
        <v>50</v>
      </c>
      <c r="N6" s="191"/>
    </row>
    <row r="7" spans="1:14" s="275" customFormat="1" ht="33.6">
      <c r="A7" s="91">
        <v>1</v>
      </c>
      <c r="B7" s="199" t="s">
        <v>751</v>
      </c>
      <c r="C7" s="65" t="s">
        <v>1295</v>
      </c>
      <c r="D7" s="279">
        <f>SUM(F7:I7)</f>
        <v>2.1749999999999998</v>
      </c>
      <c r="E7" s="293" t="s">
        <v>160</v>
      </c>
      <c r="F7" s="280"/>
      <c r="G7" s="280"/>
      <c r="H7" s="280">
        <f>'LK HA'!E7/1000</f>
        <v>2.1749999999999998</v>
      </c>
      <c r="I7" s="280"/>
      <c r="J7" s="221"/>
      <c r="K7" s="221"/>
      <c r="L7" s="221"/>
      <c r="M7" s="221"/>
      <c r="N7" s="221"/>
    </row>
    <row r="8" spans="1:14" s="275" customFormat="1" ht="33.6">
      <c r="A8" s="91">
        <v>2</v>
      </c>
      <c r="B8" s="199" t="s">
        <v>754</v>
      </c>
      <c r="C8" s="65" t="s">
        <v>1296</v>
      </c>
      <c r="D8" s="279">
        <f t="shared" ref="D8:D44" si="0">SUM(F8:I8)</f>
        <v>0.22</v>
      </c>
      <c r="E8" s="293" t="s">
        <v>159</v>
      </c>
      <c r="F8" s="280">
        <f>'LK HA'!E65/1000</f>
        <v>0.22</v>
      </c>
      <c r="G8" s="280"/>
      <c r="H8" s="280"/>
      <c r="I8" s="280"/>
      <c r="J8" s="221">
        <v>1</v>
      </c>
      <c r="K8" s="221"/>
      <c r="L8" s="221"/>
      <c r="M8" s="221"/>
      <c r="N8" s="221"/>
    </row>
    <row r="9" spans="1:14" s="275" customFormat="1" ht="33.6">
      <c r="A9" s="91">
        <v>3</v>
      </c>
      <c r="B9" s="199" t="s">
        <v>757</v>
      </c>
      <c r="C9" s="65" t="s">
        <v>1296</v>
      </c>
      <c r="D9" s="279">
        <f t="shared" si="0"/>
        <v>0.61099999999999999</v>
      </c>
      <c r="E9" s="293" t="s">
        <v>160</v>
      </c>
      <c r="F9" s="280">
        <f>'LK HA'!E76/1000</f>
        <v>0.61099999999999999</v>
      </c>
      <c r="G9" s="280"/>
      <c r="H9" s="280"/>
      <c r="I9" s="280"/>
      <c r="J9" s="221">
        <v>1</v>
      </c>
      <c r="K9" s="221">
        <v>2</v>
      </c>
      <c r="L9" s="221">
        <v>2</v>
      </c>
      <c r="M9" s="221"/>
      <c r="N9" s="221"/>
    </row>
    <row r="10" spans="1:14" s="275" customFormat="1" ht="33.6">
      <c r="A10" s="91">
        <v>4</v>
      </c>
      <c r="B10" s="199" t="s">
        <v>760</v>
      </c>
      <c r="C10" s="65" t="s">
        <v>1295</v>
      </c>
      <c r="D10" s="279">
        <f t="shared" si="0"/>
        <v>2.3730000000000002</v>
      </c>
      <c r="E10" s="293" t="s">
        <v>160</v>
      </c>
      <c r="F10" s="280"/>
      <c r="G10" s="280">
        <f>'LK HA'!E97/1000</f>
        <v>2.3730000000000002</v>
      </c>
      <c r="H10" s="280"/>
      <c r="I10" s="280"/>
      <c r="J10" s="221">
        <v>1</v>
      </c>
      <c r="K10" s="221"/>
      <c r="L10" s="221"/>
      <c r="M10" s="221"/>
      <c r="N10" s="221"/>
    </row>
    <row r="11" spans="1:14" s="275" customFormat="1" ht="33.6">
      <c r="A11" s="91">
        <v>5</v>
      </c>
      <c r="B11" s="199" t="s">
        <v>763</v>
      </c>
      <c r="C11" s="65" t="s">
        <v>1295</v>
      </c>
      <c r="D11" s="279">
        <f t="shared" si="0"/>
        <v>3.2000000000000001E-2</v>
      </c>
      <c r="E11" s="293" t="s">
        <v>160</v>
      </c>
      <c r="F11" s="280">
        <f>'LK HA'!E161/1000</f>
        <v>3.2000000000000001E-2</v>
      </c>
      <c r="G11" s="280"/>
      <c r="H11" s="280"/>
      <c r="I11" s="280"/>
      <c r="J11" s="221">
        <v>1</v>
      </c>
      <c r="K11" s="221"/>
      <c r="L11" s="221"/>
      <c r="M11" s="221"/>
      <c r="N11" s="221"/>
    </row>
    <row r="12" spans="1:14" s="275" customFormat="1" ht="33.6">
      <c r="A12" s="91">
        <v>6</v>
      </c>
      <c r="B12" s="199" t="s">
        <v>766</v>
      </c>
      <c r="C12" s="65" t="s">
        <v>1297</v>
      </c>
      <c r="D12" s="279">
        <f t="shared" si="0"/>
        <v>0.33600000000000002</v>
      </c>
      <c r="E12" s="293" t="s">
        <v>160</v>
      </c>
      <c r="F12" s="280">
        <f>'LK HA'!E165/1000</f>
        <v>0.33600000000000002</v>
      </c>
      <c r="G12" s="280"/>
      <c r="H12" s="280"/>
      <c r="I12" s="280"/>
      <c r="J12" s="221">
        <v>1</v>
      </c>
      <c r="K12" s="221"/>
      <c r="L12" s="221"/>
      <c r="M12" s="221"/>
      <c r="N12" s="221"/>
    </row>
    <row r="13" spans="1:14" s="275" customFormat="1" ht="33.6">
      <c r="A13" s="91">
        <v>7</v>
      </c>
      <c r="B13" s="199" t="s">
        <v>768</v>
      </c>
      <c r="C13" s="65" t="s">
        <v>1295</v>
      </c>
      <c r="D13" s="279">
        <f t="shared" si="0"/>
        <v>0.82200000000000006</v>
      </c>
      <c r="E13" s="293" t="s">
        <v>160</v>
      </c>
      <c r="F13" s="280">
        <f>+'LK HA'!E204/1000</f>
        <v>0.17100000000000001</v>
      </c>
      <c r="G13" s="280"/>
      <c r="H13" s="280">
        <f>'LK HA'!E184/1000+'LK HA'!E193/1000</f>
        <v>0.65100000000000002</v>
      </c>
      <c r="I13" s="280"/>
      <c r="J13" s="221"/>
      <c r="K13" s="221"/>
      <c r="L13" s="221"/>
      <c r="M13" s="221"/>
      <c r="N13" s="221"/>
    </row>
    <row r="14" spans="1:14" s="70" customFormat="1" ht="33.6">
      <c r="A14" s="91">
        <v>8</v>
      </c>
      <c r="B14" s="199" t="s">
        <v>772</v>
      </c>
      <c r="C14" s="65" t="s">
        <v>1295</v>
      </c>
      <c r="D14" s="279">
        <f t="shared" si="0"/>
        <v>0</v>
      </c>
      <c r="E14" s="278"/>
      <c r="F14" s="280"/>
      <c r="G14" s="280"/>
      <c r="H14" s="280"/>
      <c r="I14" s="280"/>
      <c r="J14" s="221">
        <v>1</v>
      </c>
      <c r="K14" s="221"/>
      <c r="L14" s="221"/>
      <c r="M14" s="221"/>
      <c r="N14" s="221"/>
    </row>
    <row r="15" spans="1:14" s="70" customFormat="1">
      <c r="A15" s="91">
        <v>9</v>
      </c>
      <c r="B15" s="199" t="s">
        <v>775</v>
      </c>
      <c r="C15" s="65" t="s">
        <v>1295</v>
      </c>
      <c r="D15" s="279">
        <f t="shared" si="0"/>
        <v>0</v>
      </c>
      <c r="E15" s="278"/>
      <c r="F15" s="280"/>
      <c r="G15" s="280"/>
      <c r="H15" s="280">
        <f>'LK HA'!E210/1000*0</f>
        <v>0</v>
      </c>
      <c r="I15" s="280"/>
      <c r="J15" s="221"/>
      <c r="K15" s="221"/>
      <c r="L15" s="221"/>
      <c r="M15" s="221"/>
      <c r="N15" s="221"/>
    </row>
    <row r="16" spans="1:14" s="70" customFormat="1">
      <c r="A16" s="294" t="s">
        <v>1299</v>
      </c>
      <c r="B16" s="298" t="str">
        <f>'LK HA'!C211</f>
        <v>Xuất tuyến 1: Đường dây hạ áp cải tạo kéo thêm tầng dây</v>
      </c>
      <c r="C16" s="295"/>
      <c r="D16" s="279">
        <f t="shared" si="0"/>
        <v>0.46600000000000003</v>
      </c>
      <c r="E16" s="293" t="s">
        <v>160</v>
      </c>
      <c r="F16" s="296"/>
      <c r="G16" s="296"/>
      <c r="H16" s="280">
        <f>'LK HA'!E211/1000</f>
        <v>0.46600000000000003</v>
      </c>
      <c r="I16" s="296"/>
      <c r="J16" s="297"/>
      <c r="K16" s="297"/>
      <c r="L16" s="297"/>
      <c r="M16" s="297"/>
      <c r="N16" s="297"/>
    </row>
    <row r="17" spans="1:14" s="70" customFormat="1">
      <c r="A17" s="294" t="s">
        <v>1300</v>
      </c>
      <c r="B17" s="298" t="str">
        <f>'LK HA'!C225</f>
        <v>Xuất tuyến 2: Đường dây hạ áp cải tạo kéo thêm tầng dây</v>
      </c>
      <c r="C17" s="295"/>
      <c r="D17" s="279">
        <f t="shared" si="0"/>
        <v>0.41399999999999998</v>
      </c>
      <c r="E17" s="293" t="s">
        <v>159</v>
      </c>
      <c r="F17" s="296"/>
      <c r="G17" s="296"/>
      <c r="H17" s="280">
        <f>'LK HA'!E225/1000</f>
        <v>0.41399999999999998</v>
      </c>
      <c r="I17" s="296"/>
      <c r="J17" s="297"/>
      <c r="K17" s="297"/>
      <c r="L17" s="297"/>
      <c r="M17" s="297"/>
      <c r="N17" s="297"/>
    </row>
    <row r="18" spans="1:14" s="70" customFormat="1" ht="33.6">
      <c r="A18" s="91">
        <v>10</v>
      </c>
      <c r="B18" s="199" t="s">
        <v>778</v>
      </c>
      <c r="C18" s="65" t="s">
        <v>1297</v>
      </c>
      <c r="D18" s="279">
        <f t="shared" si="0"/>
        <v>0.54400000000000004</v>
      </c>
      <c r="E18" s="293" t="s">
        <v>160</v>
      </c>
      <c r="F18" s="280">
        <f>'LK HA'!E236/1000</f>
        <v>0.54400000000000004</v>
      </c>
      <c r="G18" s="280"/>
      <c r="H18" s="280"/>
      <c r="I18" s="280"/>
      <c r="J18" s="221">
        <v>1</v>
      </c>
      <c r="K18" s="221"/>
      <c r="L18" s="221"/>
      <c r="M18" s="221"/>
      <c r="N18" s="221"/>
    </row>
    <row r="19" spans="1:14" ht="33.6">
      <c r="A19" s="91">
        <v>11</v>
      </c>
      <c r="B19" s="199" t="s">
        <v>781</v>
      </c>
      <c r="C19" s="65" t="s">
        <v>1298</v>
      </c>
      <c r="D19" s="279">
        <f t="shared" si="0"/>
        <v>0.17399999999999999</v>
      </c>
      <c r="E19" s="293" t="s">
        <v>160</v>
      </c>
      <c r="F19" s="280">
        <f>+'LK HA'!E255/1000</f>
        <v>0.17399999999999999</v>
      </c>
      <c r="G19" s="280"/>
      <c r="H19" s="280"/>
      <c r="I19" s="280"/>
      <c r="J19" s="221">
        <v>1</v>
      </c>
      <c r="K19" s="221"/>
      <c r="L19" s="221"/>
      <c r="M19" s="221"/>
      <c r="N19" s="221"/>
    </row>
    <row r="20" spans="1:14" ht="33.6">
      <c r="A20" s="91">
        <v>12</v>
      </c>
      <c r="B20" s="199" t="s">
        <v>784</v>
      </c>
      <c r="C20" s="65" t="s">
        <v>1298</v>
      </c>
      <c r="D20" s="279">
        <f t="shared" si="0"/>
        <v>0.34100000000000003</v>
      </c>
      <c r="E20" s="293" t="s">
        <v>159</v>
      </c>
      <c r="F20" s="280">
        <f>'LK HA'!E263/1000+'LK HA'!E280/1000</f>
        <v>0.34100000000000003</v>
      </c>
      <c r="G20" s="280"/>
      <c r="H20" s="280"/>
      <c r="I20" s="280"/>
      <c r="J20" s="221">
        <v>1</v>
      </c>
      <c r="K20" s="221"/>
      <c r="L20" s="221"/>
      <c r="M20" s="221">
        <v>13</v>
      </c>
      <c r="N20" s="299">
        <f>'LK HA'!E266/1000</f>
        <v>0.36</v>
      </c>
    </row>
    <row r="21" spans="1:14" ht="33.6">
      <c r="A21" s="91">
        <v>13</v>
      </c>
      <c r="B21" s="199" t="s">
        <v>787</v>
      </c>
      <c r="C21" s="65" t="s">
        <v>1295</v>
      </c>
      <c r="D21" s="279">
        <f t="shared" si="0"/>
        <v>0.48299999999999998</v>
      </c>
      <c r="E21" s="293" t="s">
        <v>160</v>
      </c>
      <c r="F21" s="280">
        <f>'LK HA'!E289/1000</f>
        <v>0.48299999999999998</v>
      </c>
      <c r="G21" s="280"/>
      <c r="H21" s="280"/>
      <c r="I21" s="280"/>
      <c r="J21" s="221">
        <v>1</v>
      </c>
      <c r="K21" s="221"/>
      <c r="L21" s="221"/>
      <c r="M21" s="221"/>
      <c r="N21" s="221"/>
    </row>
    <row r="22" spans="1:14" ht="33.6">
      <c r="A22" s="91">
        <v>14</v>
      </c>
      <c r="B22" s="199" t="s">
        <v>790</v>
      </c>
      <c r="C22" s="65" t="s">
        <v>1298</v>
      </c>
      <c r="D22" s="279">
        <f t="shared" si="0"/>
        <v>1.7367999999999995</v>
      </c>
      <c r="E22" s="293" t="s">
        <v>160</v>
      </c>
      <c r="F22" s="280"/>
      <c r="G22" s="280">
        <f>'LK HA'!E305/1000</f>
        <v>1.7367999999999995</v>
      </c>
      <c r="H22" s="280"/>
      <c r="I22" s="280"/>
      <c r="J22" s="221"/>
      <c r="K22" s="221"/>
      <c r="L22" s="221"/>
      <c r="M22" s="221"/>
      <c r="N22" s="221"/>
    </row>
    <row r="23" spans="1:14">
      <c r="A23" s="91">
        <v>15</v>
      </c>
      <c r="B23" s="199" t="s">
        <v>793</v>
      </c>
      <c r="C23" s="65" t="s">
        <v>1297</v>
      </c>
      <c r="D23" s="279">
        <f t="shared" si="0"/>
        <v>0.75669999999999993</v>
      </c>
      <c r="E23" s="293" t="s">
        <v>160</v>
      </c>
      <c r="F23" s="280">
        <f>'LK HA'!E368/1000</f>
        <v>0.24669999999999997</v>
      </c>
      <c r="G23" s="280"/>
      <c r="H23" s="280">
        <f>'LK HA'!E352/1000</f>
        <v>0.51</v>
      </c>
      <c r="I23" s="280"/>
      <c r="J23" s="221"/>
      <c r="K23" s="221"/>
      <c r="L23" s="221"/>
      <c r="M23" s="221"/>
      <c r="N23" s="221"/>
    </row>
    <row r="24" spans="1:14" ht="33.6">
      <c r="A24" s="91">
        <v>16</v>
      </c>
      <c r="B24" s="199" t="s">
        <v>796</v>
      </c>
      <c r="C24" s="65" t="s">
        <v>1298</v>
      </c>
      <c r="D24" s="279">
        <f t="shared" si="0"/>
        <v>1.3764000000000003</v>
      </c>
      <c r="E24" s="293" t="s">
        <v>159</v>
      </c>
      <c r="F24" s="280"/>
      <c r="G24" s="280">
        <f>'LK HA'!E376/1000</f>
        <v>1.3764000000000003</v>
      </c>
      <c r="H24" s="280"/>
      <c r="I24" s="280"/>
      <c r="J24" s="221"/>
      <c r="K24" s="221"/>
      <c r="L24" s="221"/>
      <c r="M24" s="221"/>
      <c r="N24" s="221"/>
    </row>
    <row r="25" spans="1:14" ht="33.6">
      <c r="A25" s="91">
        <v>17</v>
      </c>
      <c r="B25" s="199" t="s">
        <v>799</v>
      </c>
      <c r="C25" s="65" t="s">
        <v>1298</v>
      </c>
      <c r="D25" s="279">
        <f t="shared" si="0"/>
        <v>1.6170000000000002</v>
      </c>
      <c r="E25" s="293" t="s">
        <v>159</v>
      </c>
      <c r="F25" s="280"/>
      <c r="G25" s="280">
        <f>'LK HA'!E414/1000</f>
        <v>1.6170000000000002</v>
      </c>
      <c r="H25" s="280"/>
      <c r="I25" s="280"/>
      <c r="J25" s="221"/>
      <c r="K25" s="221"/>
      <c r="L25" s="221"/>
      <c r="M25" s="221"/>
      <c r="N25" s="221"/>
    </row>
    <row r="26" spans="1:14" ht="33.6">
      <c r="A26" s="91">
        <v>18</v>
      </c>
      <c r="B26" s="199" t="s">
        <v>802</v>
      </c>
      <c r="C26" s="65" t="s">
        <v>1298</v>
      </c>
      <c r="D26" s="279">
        <f t="shared" si="0"/>
        <v>1.2196999999999996</v>
      </c>
      <c r="E26" s="293" t="s">
        <v>159</v>
      </c>
      <c r="F26" s="280"/>
      <c r="G26" s="280">
        <f>'LK HA'!E461/1000</f>
        <v>1.2196999999999996</v>
      </c>
      <c r="H26" s="280"/>
      <c r="I26" s="280"/>
      <c r="J26" s="221"/>
      <c r="K26" s="221"/>
      <c r="L26" s="221"/>
      <c r="M26" s="221"/>
      <c r="N26" s="221"/>
    </row>
    <row r="27" spans="1:14" ht="33.6">
      <c r="A27" s="91">
        <v>19</v>
      </c>
      <c r="B27" s="199" t="s">
        <v>805</v>
      </c>
      <c r="C27" s="65" t="s">
        <v>1298</v>
      </c>
      <c r="D27" s="279">
        <f t="shared" si="0"/>
        <v>1.8420999999999998</v>
      </c>
      <c r="E27" s="293" t="s">
        <v>159</v>
      </c>
      <c r="F27" s="280">
        <f>'LK HA'!E545/1000</f>
        <v>0.3</v>
      </c>
      <c r="G27" s="280">
        <f>'LK HA'!E498/1000-F27</f>
        <v>1.5420999999999998</v>
      </c>
      <c r="H27" s="280"/>
      <c r="I27" s="280"/>
      <c r="J27" s="221"/>
      <c r="K27" s="221"/>
      <c r="L27" s="221"/>
      <c r="M27" s="221"/>
      <c r="N27" s="221"/>
    </row>
    <row r="28" spans="1:14" ht="33.6">
      <c r="A28" s="91">
        <v>20</v>
      </c>
      <c r="B28" s="199" t="s">
        <v>809</v>
      </c>
      <c r="C28" s="65" t="s">
        <v>1296</v>
      </c>
      <c r="D28" s="279">
        <f t="shared" si="0"/>
        <v>0.41300000000000003</v>
      </c>
      <c r="E28" s="293" t="s">
        <v>159</v>
      </c>
      <c r="F28" s="280">
        <f>'LK HA'!E572/1000+'LK HA'!E580/1000</f>
        <v>0.41300000000000003</v>
      </c>
      <c r="G28" s="280"/>
      <c r="H28" s="280"/>
      <c r="I28" s="280"/>
      <c r="J28" s="221"/>
      <c r="K28" s="221"/>
      <c r="L28" s="221"/>
      <c r="M28" s="221">
        <v>15</v>
      </c>
      <c r="N28" s="221"/>
    </row>
    <row r="29" spans="1:14" ht="33.6">
      <c r="A29" s="91">
        <v>21</v>
      </c>
      <c r="B29" s="199" t="s">
        <v>812</v>
      </c>
      <c r="C29" s="65" t="s">
        <v>1296</v>
      </c>
      <c r="D29" s="279">
        <f t="shared" si="0"/>
        <v>0.56959999999999988</v>
      </c>
      <c r="E29" s="293" t="s">
        <v>159</v>
      </c>
      <c r="F29" s="280">
        <f>'LK HA'!E586/1000</f>
        <v>0.56959999999999988</v>
      </c>
      <c r="G29" s="280"/>
      <c r="H29" s="280"/>
      <c r="I29" s="280"/>
      <c r="J29" s="221"/>
      <c r="K29" s="221"/>
      <c r="L29" s="221"/>
      <c r="M29" s="221"/>
      <c r="N29" s="221"/>
    </row>
    <row r="30" spans="1:14">
      <c r="A30" s="91">
        <v>22</v>
      </c>
      <c r="B30" s="199" t="s">
        <v>815</v>
      </c>
      <c r="C30" s="65" t="s">
        <v>1296</v>
      </c>
      <c r="D30" s="279">
        <f t="shared" si="0"/>
        <v>0.16900000000000001</v>
      </c>
      <c r="E30" s="293" t="s">
        <v>159</v>
      </c>
      <c r="F30" s="280"/>
      <c r="G30" s="280"/>
      <c r="H30" s="280"/>
      <c r="I30" s="280">
        <f>'LK HA'!E610/1000</f>
        <v>0.16900000000000001</v>
      </c>
      <c r="J30" s="221"/>
      <c r="K30" s="221"/>
      <c r="L30" s="221"/>
      <c r="M30" s="221"/>
      <c r="N30" s="221"/>
    </row>
    <row r="31" spans="1:14">
      <c r="A31" s="91">
        <v>23</v>
      </c>
      <c r="B31" s="199" t="s">
        <v>818</v>
      </c>
      <c r="C31" s="65" t="s">
        <v>1296</v>
      </c>
      <c r="D31" s="279">
        <f t="shared" si="0"/>
        <v>0.22900000000000001</v>
      </c>
      <c r="E31" s="293" t="s">
        <v>159</v>
      </c>
      <c r="F31" s="280">
        <f>'LK HA'!E617/1000</f>
        <v>0.22900000000000001</v>
      </c>
      <c r="G31" s="280"/>
      <c r="H31" s="280"/>
      <c r="I31" s="280"/>
      <c r="J31" s="221"/>
      <c r="K31" s="221"/>
      <c r="L31" s="221"/>
      <c r="M31" s="221"/>
      <c r="N31" s="221"/>
    </row>
    <row r="32" spans="1:14">
      <c r="A32" s="91">
        <v>24</v>
      </c>
      <c r="B32" s="199" t="s">
        <v>820</v>
      </c>
      <c r="C32" s="65" t="s">
        <v>1296</v>
      </c>
      <c r="D32" s="279">
        <f t="shared" si="0"/>
        <v>0.192</v>
      </c>
      <c r="E32" s="293" t="s">
        <v>159</v>
      </c>
      <c r="F32" s="280">
        <f>'LK HA'!E626/1000</f>
        <v>0.192</v>
      </c>
      <c r="G32" s="280"/>
      <c r="H32" s="280"/>
      <c r="I32" s="280"/>
      <c r="J32" s="221"/>
      <c r="K32" s="221"/>
      <c r="L32" s="221"/>
      <c r="M32" s="221"/>
      <c r="N32" s="221"/>
    </row>
    <row r="33" spans="1:14">
      <c r="A33" s="91">
        <v>25</v>
      </c>
      <c r="B33" s="199" t="s">
        <v>825</v>
      </c>
      <c r="C33" s="65" t="s">
        <v>1298</v>
      </c>
      <c r="D33" s="279">
        <f t="shared" si="0"/>
        <v>0</v>
      </c>
      <c r="E33" s="278"/>
      <c r="F33" s="280"/>
      <c r="G33" s="280"/>
      <c r="H33" s="280"/>
      <c r="I33" s="280"/>
      <c r="J33" s="221"/>
      <c r="K33" s="221"/>
      <c r="L33" s="221"/>
      <c r="M33" s="221">
        <v>9</v>
      </c>
      <c r="N33" s="299">
        <f>'LK HA'!E634/1000</f>
        <v>0.35099999999999998</v>
      </c>
    </row>
    <row r="34" spans="1:14">
      <c r="A34" s="91">
        <v>26</v>
      </c>
      <c r="B34" s="199" t="s">
        <v>828</v>
      </c>
      <c r="C34" s="65" t="s">
        <v>1298</v>
      </c>
      <c r="D34" s="279">
        <f t="shared" si="0"/>
        <v>0.224</v>
      </c>
      <c r="E34" s="293" t="s">
        <v>159</v>
      </c>
      <c r="F34" s="280">
        <f>'LK HA'!E671/1000</f>
        <v>0.224</v>
      </c>
      <c r="G34" s="280"/>
      <c r="H34" s="280"/>
      <c r="I34" s="280"/>
      <c r="J34" s="221"/>
      <c r="K34" s="221"/>
      <c r="L34" s="221">
        <v>3</v>
      </c>
      <c r="M34" s="221">
        <v>13</v>
      </c>
      <c r="N34" s="299">
        <f>'LK HA'!E647/1000</f>
        <v>0.96599999999999997</v>
      </c>
    </row>
    <row r="35" spans="1:14">
      <c r="A35" s="91">
        <v>27</v>
      </c>
      <c r="B35" s="199" t="s">
        <v>830</v>
      </c>
      <c r="C35" s="65" t="s">
        <v>1298</v>
      </c>
      <c r="D35" s="279">
        <f t="shared" si="0"/>
        <v>0.52610000000000001</v>
      </c>
      <c r="E35" s="293" t="s">
        <v>159</v>
      </c>
      <c r="F35" s="280"/>
      <c r="G35" s="280"/>
      <c r="H35" s="280"/>
      <c r="I35" s="280">
        <f>'LK HA'!E678/1000</f>
        <v>0.52610000000000001</v>
      </c>
      <c r="J35" s="221"/>
      <c r="K35" s="221"/>
      <c r="L35" s="221"/>
      <c r="M35" s="221"/>
      <c r="N35" s="221"/>
    </row>
    <row r="36" spans="1:14" ht="33.6">
      <c r="A36" s="91">
        <v>28</v>
      </c>
      <c r="B36" s="199" t="s">
        <v>833</v>
      </c>
      <c r="C36" s="65" t="s">
        <v>1296</v>
      </c>
      <c r="D36" s="279">
        <f t="shared" si="0"/>
        <v>0.189</v>
      </c>
      <c r="E36" s="293" t="s">
        <v>159</v>
      </c>
      <c r="F36" s="282">
        <f>'LK HA'!E693/1000</f>
        <v>0.189</v>
      </c>
      <c r="G36" s="280"/>
      <c r="H36" s="280"/>
      <c r="I36" s="280"/>
      <c r="J36" s="221"/>
      <c r="K36" s="221"/>
      <c r="L36" s="221"/>
      <c r="M36" s="221"/>
      <c r="N36" s="221"/>
    </row>
    <row r="37" spans="1:14" ht="33.6">
      <c r="A37" s="91">
        <v>29</v>
      </c>
      <c r="B37" s="199" t="s">
        <v>836</v>
      </c>
      <c r="C37" s="65" t="s">
        <v>1298</v>
      </c>
      <c r="D37" s="279">
        <f t="shared" si="0"/>
        <v>0.58899999999999997</v>
      </c>
      <c r="E37" s="293" t="s">
        <v>159</v>
      </c>
      <c r="F37" s="282">
        <f>'LK HA'!E701/1000</f>
        <v>0.58899999999999997</v>
      </c>
      <c r="G37" s="280"/>
      <c r="H37" s="280"/>
      <c r="I37" s="280"/>
      <c r="J37" s="221"/>
      <c r="K37" s="221"/>
      <c r="L37" s="221"/>
      <c r="M37" s="221"/>
      <c r="N37" s="221"/>
    </row>
    <row r="38" spans="1:14">
      <c r="A38" s="91">
        <v>30</v>
      </c>
      <c r="B38" s="199" t="s">
        <v>839</v>
      </c>
      <c r="C38" s="65" t="s">
        <v>1298</v>
      </c>
      <c r="D38" s="279">
        <f t="shared" si="0"/>
        <v>0.27</v>
      </c>
      <c r="E38" s="293" t="s">
        <v>159</v>
      </c>
      <c r="F38" s="282">
        <f>'LK HA'!E720/1000</f>
        <v>0.27</v>
      </c>
      <c r="G38" s="280"/>
      <c r="H38" s="280"/>
      <c r="I38" s="280"/>
      <c r="J38" s="221"/>
      <c r="K38" s="221"/>
      <c r="L38" s="221"/>
      <c r="M38" s="221"/>
      <c r="N38" s="221"/>
    </row>
    <row r="39" spans="1:14">
      <c r="A39" s="91">
        <v>31</v>
      </c>
      <c r="B39" s="199" t="s">
        <v>845</v>
      </c>
      <c r="C39" s="65" t="s">
        <v>1298</v>
      </c>
      <c r="D39" s="279">
        <f t="shared" si="0"/>
        <v>0.252</v>
      </c>
      <c r="E39" s="293" t="s">
        <v>159</v>
      </c>
      <c r="F39" s="280">
        <f>'LK HA'!E729/1000</f>
        <v>0.252</v>
      </c>
      <c r="G39" s="280"/>
      <c r="H39" s="280"/>
      <c r="I39" s="280"/>
      <c r="J39" s="221"/>
      <c r="K39" s="221"/>
      <c r="L39" s="221"/>
      <c r="M39" s="221"/>
      <c r="N39" s="221"/>
    </row>
    <row r="40" spans="1:14" ht="33.6">
      <c r="A40" s="91">
        <v>32</v>
      </c>
      <c r="B40" s="199" t="s">
        <v>848</v>
      </c>
      <c r="C40" s="65" t="s">
        <v>1298</v>
      </c>
      <c r="D40" s="279">
        <f t="shared" si="0"/>
        <v>0.17</v>
      </c>
      <c r="E40" s="293" t="s">
        <v>159</v>
      </c>
      <c r="F40" s="280">
        <f>'LK HA'!E738/1000</f>
        <v>0.17</v>
      </c>
      <c r="G40" s="280"/>
      <c r="H40" s="280"/>
      <c r="I40" s="280"/>
      <c r="J40" s="221"/>
      <c r="K40" s="221"/>
      <c r="L40" s="221"/>
      <c r="M40" s="221"/>
      <c r="N40" s="221"/>
    </row>
    <row r="41" spans="1:14" ht="33.6">
      <c r="A41" s="91">
        <v>33</v>
      </c>
      <c r="B41" s="199" t="s">
        <v>851</v>
      </c>
      <c r="C41" s="65" t="s">
        <v>1297</v>
      </c>
      <c r="D41" s="279">
        <f t="shared" si="0"/>
        <v>0.16300000000000001</v>
      </c>
      <c r="E41" s="293" t="s">
        <v>159</v>
      </c>
      <c r="F41" s="280">
        <f>'LK HA'!E745/1000</f>
        <v>0.16300000000000001</v>
      </c>
      <c r="G41" s="280"/>
      <c r="H41" s="280"/>
      <c r="I41" s="280"/>
      <c r="J41" s="221"/>
      <c r="K41" s="221"/>
      <c r="L41" s="221"/>
      <c r="M41" s="221"/>
      <c r="N41" s="221"/>
    </row>
    <row r="42" spans="1:14" ht="33.6">
      <c r="A42" s="91">
        <v>34</v>
      </c>
      <c r="B42" s="199" t="s">
        <v>854</v>
      </c>
      <c r="C42" s="65" t="s">
        <v>1297</v>
      </c>
      <c r="D42" s="279">
        <f t="shared" si="0"/>
        <v>0.51100000000000001</v>
      </c>
      <c r="E42" s="293" t="s">
        <v>159</v>
      </c>
      <c r="F42" s="280">
        <f>'LK HA'!E752/1000</f>
        <v>0.51100000000000001</v>
      </c>
      <c r="G42" s="280"/>
      <c r="H42" s="280"/>
      <c r="I42" s="280"/>
      <c r="J42" s="221"/>
      <c r="K42" s="221"/>
      <c r="L42" s="221"/>
      <c r="M42" s="221"/>
      <c r="N42" s="221"/>
    </row>
    <row r="43" spans="1:14" ht="33.6">
      <c r="A43" s="91">
        <v>35</v>
      </c>
      <c r="B43" s="199" t="s">
        <v>860</v>
      </c>
      <c r="C43" s="65" t="s">
        <v>1297</v>
      </c>
      <c r="D43" s="279">
        <f t="shared" si="0"/>
        <v>0.20599999999999999</v>
      </c>
      <c r="E43" s="293" t="s">
        <v>159</v>
      </c>
      <c r="F43" s="280">
        <f>'LK HA'!E766/1000</f>
        <v>0.20599999999999999</v>
      </c>
      <c r="G43" s="280"/>
      <c r="H43" s="280"/>
      <c r="I43" s="280"/>
      <c r="J43" s="221"/>
      <c r="K43" s="221"/>
      <c r="L43" s="221"/>
      <c r="M43" s="221"/>
      <c r="N43" s="221"/>
    </row>
    <row r="44" spans="1:14" ht="33.6">
      <c r="A44" s="91">
        <v>36</v>
      </c>
      <c r="B44" s="199" t="s">
        <v>863</v>
      </c>
      <c r="C44" s="65" t="s">
        <v>1295</v>
      </c>
      <c r="D44" s="279">
        <f t="shared" si="0"/>
        <v>0.51800000000000002</v>
      </c>
      <c r="E44" s="293" t="s">
        <v>159</v>
      </c>
      <c r="F44" s="280">
        <f>'LK HA'!E774/1000</f>
        <v>0.51800000000000002</v>
      </c>
      <c r="G44" s="280"/>
      <c r="H44" s="280"/>
      <c r="I44" s="280"/>
      <c r="J44" s="221"/>
      <c r="K44" s="221"/>
      <c r="L44" s="221"/>
      <c r="M44" s="221"/>
      <c r="N44" s="221"/>
    </row>
  </sheetData>
  <mergeCells count="8">
    <mergeCell ref="K4:M4"/>
    <mergeCell ref="B3:B6"/>
    <mergeCell ref="A1:M1"/>
    <mergeCell ref="A2:M2"/>
    <mergeCell ref="A3:A6"/>
    <mergeCell ref="C3:C6"/>
    <mergeCell ref="D4:I4"/>
    <mergeCell ref="D3:N3"/>
  </mergeCells>
  <phoneticPr fontId="68" type="noConversion"/>
  <printOptions horizontalCentered="1"/>
  <pageMargins left="0.39370078740157483" right="0.27559055118110237" top="0.39370078740157483" bottom="0.39370078740157483" header="0.31496062992125984" footer="0.31496062992125984"/>
  <pageSetup paperSize="8" scale="8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92D050"/>
    <pageSetUpPr fitToPage="1"/>
  </sheetPr>
  <dimension ref="A1:BA818"/>
  <sheetViews>
    <sheetView showGridLines="0" showZeros="0" zoomScale="85" zoomScaleNormal="85" workbookViewId="0">
      <pane xSplit="4" ySplit="6" topLeftCell="E785" activePane="bottomRight" state="frozen"/>
      <selection activeCell="G24" sqref="G24"/>
      <selection pane="topRight" activeCell="G24" sqref="G24"/>
      <selection pane="bottomLeft" activeCell="G24" sqref="G24"/>
      <selection pane="bottomRight" activeCell="P800" sqref="P800"/>
    </sheetView>
  </sheetViews>
  <sheetFormatPr defaultColWidth="9.109375" defaultRowHeight="13.8"/>
  <cols>
    <col min="1" max="1" width="3.5546875" style="7" customWidth="1"/>
    <col min="2" max="2" width="11.5546875" style="27" customWidth="1"/>
    <col min="3" max="3" width="49.5546875" style="1" customWidth="1"/>
    <col min="4" max="4" width="9.109375" style="1" customWidth="1"/>
    <col min="5" max="5" width="10.33203125" style="27" customWidth="1"/>
    <col min="6" max="6" width="8.33203125" style="1" hidden="1" customWidth="1"/>
    <col min="7" max="7" width="14.33203125" style="1" hidden="1" customWidth="1"/>
    <col min="8" max="8" width="12" style="1" hidden="1" customWidth="1"/>
    <col min="9" max="9" width="10.5546875" style="1" hidden="1" customWidth="1"/>
    <col min="10" max="10" width="8.5546875" style="1" hidden="1" customWidth="1"/>
    <col min="11" max="11" width="10.44140625" style="1" hidden="1" customWidth="1"/>
    <col min="12" max="12" width="10" style="1" hidden="1" customWidth="1"/>
    <col min="13" max="13" width="10.33203125" style="27" customWidth="1"/>
    <col min="14" max="14" width="10.33203125" style="28" customWidth="1"/>
    <col min="15" max="15" width="10.33203125" style="28" bestFit="1" customWidth="1"/>
    <col min="16" max="17" width="11.44140625" style="1" bestFit="1" customWidth="1"/>
    <col min="18" max="18" width="10.5546875" style="1" bestFit="1" customWidth="1"/>
    <col min="19" max="19" width="7.109375" style="1" bestFit="1" customWidth="1"/>
    <col min="20" max="20" width="10.44140625" style="1" bestFit="1" customWidth="1"/>
    <col min="21" max="21" width="12.33203125" style="1" bestFit="1" customWidth="1"/>
    <col min="22" max="22" width="10.5546875" style="1" bestFit="1" customWidth="1"/>
    <col min="23" max="23" width="10.6640625" style="1" bestFit="1" customWidth="1"/>
    <col min="24" max="24" width="12" style="1" bestFit="1" customWidth="1"/>
    <col min="25" max="25" width="10.44140625" style="1" bestFit="1" customWidth="1"/>
    <col min="26" max="26" width="12.109375" style="1" bestFit="1" customWidth="1"/>
    <col min="27" max="27" width="7" style="13" bestFit="1" customWidth="1"/>
    <col min="28" max="28" width="8.44140625" style="13" bestFit="1" customWidth="1"/>
    <col min="29" max="29" width="11.109375" style="13" bestFit="1" customWidth="1"/>
    <col min="30" max="30" width="11.6640625" style="13" bestFit="1" customWidth="1"/>
    <col min="31" max="31" width="7" style="13" bestFit="1" customWidth="1"/>
    <col min="32" max="32" width="11" style="13" bestFit="1" customWidth="1"/>
    <col min="33" max="33" width="10.33203125" style="14" bestFit="1" customWidth="1"/>
    <col min="34" max="34" width="10.33203125" style="14" customWidth="1"/>
    <col min="35" max="37" width="6.88671875" style="14" bestFit="1" customWidth="1"/>
    <col min="38" max="38" width="10.33203125" style="14" bestFit="1" customWidth="1"/>
    <col min="39" max="39" width="13.6640625" style="14" bestFit="1" customWidth="1"/>
    <col min="40" max="40" width="16.33203125" style="14" bestFit="1" customWidth="1"/>
    <col min="41" max="41" width="11.6640625" style="14" bestFit="1" customWidth="1"/>
    <col min="42" max="42" width="5.5546875" style="14" bestFit="1" customWidth="1"/>
    <col min="43" max="43" width="6.33203125" style="14" bestFit="1" customWidth="1"/>
    <col min="44" max="44" width="7.88671875" style="14" bestFit="1" customWidth="1"/>
    <col min="45" max="45" width="8.88671875" style="14" customWidth="1"/>
    <col min="46" max="46" width="9.109375" style="14" hidden="1" customWidth="1"/>
    <col min="47" max="47" width="10.6640625" style="14" customWidth="1"/>
    <col min="48" max="48" width="13.44140625" style="14" customWidth="1"/>
    <col min="49" max="49" width="7.109375" style="14" customWidth="1"/>
    <col min="50" max="50" width="8.6640625" style="14" customWidth="1"/>
    <col min="51" max="51" width="11.44140625" style="1" customWidth="1"/>
    <col min="52" max="52" width="11" style="1" customWidth="1"/>
    <col min="53" max="53" width="9.109375" style="5"/>
    <col min="54" max="16384" width="9.109375" style="1"/>
  </cols>
  <sheetData>
    <row r="1" spans="1:53" s="7" customFormat="1" ht="23.25" customHeight="1">
      <c r="A1" s="322" t="s">
        <v>34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</row>
    <row r="2" spans="1:53" s="7" customFormat="1" ht="23.25" customHeight="1">
      <c r="A2" s="322" t="s">
        <v>1272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2"/>
      <c r="AY2" s="322"/>
      <c r="AZ2" s="322"/>
    </row>
    <row r="3" spans="1:53" ht="12.75" customHeight="1">
      <c r="B3" s="324" t="s">
        <v>36</v>
      </c>
      <c r="C3" s="324" t="s">
        <v>22</v>
      </c>
      <c r="D3" s="324" t="s">
        <v>471</v>
      </c>
      <c r="E3" s="324" t="s">
        <v>472</v>
      </c>
      <c r="F3" s="324" t="s">
        <v>6</v>
      </c>
      <c r="G3" s="324" t="s">
        <v>31</v>
      </c>
      <c r="H3" s="324" t="s">
        <v>473</v>
      </c>
      <c r="I3" s="324" t="s">
        <v>475</v>
      </c>
      <c r="J3" s="324" t="s">
        <v>32</v>
      </c>
      <c r="K3" s="324" t="s">
        <v>220</v>
      </c>
      <c r="L3" s="318" t="s">
        <v>340</v>
      </c>
      <c r="M3" s="319"/>
      <c r="N3" s="319"/>
      <c r="O3" s="319"/>
      <c r="P3" s="319"/>
      <c r="Q3" s="319"/>
      <c r="R3" s="319" t="s">
        <v>15</v>
      </c>
      <c r="S3" s="319"/>
      <c r="T3" s="319" t="s">
        <v>35</v>
      </c>
      <c r="U3" s="319"/>
      <c r="V3" s="319"/>
      <c r="W3" s="319"/>
      <c r="X3" s="319"/>
      <c r="Y3" s="319"/>
      <c r="Z3" s="319"/>
      <c r="AA3" s="319" t="s">
        <v>248</v>
      </c>
      <c r="AB3" s="319"/>
      <c r="AC3" s="319"/>
      <c r="AD3" s="319"/>
      <c r="AE3" s="319"/>
      <c r="AF3" s="319"/>
      <c r="AG3" s="319" t="s">
        <v>214</v>
      </c>
      <c r="AH3" s="319"/>
      <c r="AI3" s="319"/>
      <c r="AJ3" s="319"/>
      <c r="AK3" s="319"/>
      <c r="AL3" s="319"/>
      <c r="AM3" s="319"/>
      <c r="AN3" s="319"/>
      <c r="AO3" s="319" t="s">
        <v>165</v>
      </c>
      <c r="AP3" s="319"/>
      <c r="AQ3" s="319"/>
      <c r="AR3" s="319"/>
      <c r="AS3" s="319"/>
      <c r="AT3" s="319"/>
      <c r="AU3" s="319"/>
      <c r="AV3" s="323"/>
      <c r="AW3" s="319"/>
      <c r="AX3" s="319"/>
      <c r="AY3" s="318" t="s">
        <v>202</v>
      </c>
      <c r="AZ3" s="324" t="s">
        <v>5</v>
      </c>
    </row>
    <row r="4" spans="1:53" ht="12.75" customHeight="1">
      <c r="B4" s="326"/>
      <c r="C4" s="325"/>
      <c r="D4" s="325"/>
      <c r="E4" s="325"/>
      <c r="F4" s="325"/>
      <c r="G4" s="325"/>
      <c r="H4" s="325"/>
      <c r="I4" s="325"/>
      <c r="J4" s="325"/>
      <c r="K4" s="325"/>
      <c r="L4" s="319"/>
      <c r="M4" s="319" t="s">
        <v>158</v>
      </c>
      <c r="N4" s="327" t="s">
        <v>38</v>
      </c>
      <c r="O4" s="327" t="s">
        <v>159</v>
      </c>
      <c r="P4" s="319" t="s">
        <v>160</v>
      </c>
      <c r="Q4" s="319" t="s">
        <v>357</v>
      </c>
      <c r="R4" s="318" t="s">
        <v>380</v>
      </c>
      <c r="S4" s="320" t="s">
        <v>476</v>
      </c>
      <c r="T4" s="318" t="s">
        <v>287</v>
      </c>
      <c r="U4" s="320" t="s">
        <v>558</v>
      </c>
      <c r="V4" s="320" t="s">
        <v>116</v>
      </c>
      <c r="W4" s="320" t="s">
        <v>477</v>
      </c>
      <c r="X4" s="318" t="s">
        <v>335</v>
      </c>
      <c r="Y4" s="318" t="s">
        <v>336</v>
      </c>
      <c r="Z4" s="320" t="s">
        <v>478</v>
      </c>
      <c r="AA4" s="319" t="s">
        <v>60</v>
      </c>
      <c r="AB4" s="319"/>
      <c r="AC4" s="319"/>
      <c r="AD4" s="319"/>
      <c r="AE4" s="319" t="s">
        <v>247</v>
      </c>
      <c r="AF4" s="319"/>
      <c r="AG4" s="318" t="s">
        <v>286</v>
      </c>
      <c r="AH4" s="318" t="s">
        <v>428</v>
      </c>
      <c r="AI4" s="318" t="s">
        <v>237</v>
      </c>
      <c r="AJ4" s="318" t="s">
        <v>238</v>
      </c>
      <c r="AK4" s="318" t="s">
        <v>370</v>
      </c>
      <c r="AL4" s="320" t="s">
        <v>220</v>
      </c>
      <c r="AM4" s="318" t="s">
        <v>175</v>
      </c>
      <c r="AN4" s="318"/>
      <c r="AO4" s="318" t="s">
        <v>166</v>
      </c>
      <c r="AP4" s="318" t="s">
        <v>378</v>
      </c>
      <c r="AQ4" s="318" t="s">
        <v>348</v>
      </c>
      <c r="AR4" s="318" t="s">
        <v>233</v>
      </c>
      <c r="AS4" s="318" t="s">
        <v>234</v>
      </c>
      <c r="AT4" s="318" t="s">
        <v>372</v>
      </c>
      <c r="AU4" s="318" t="s">
        <v>1169</v>
      </c>
      <c r="AV4" s="318" t="s">
        <v>582</v>
      </c>
      <c r="AW4" s="318" t="s">
        <v>241</v>
      </c>
      <c r="AX4" s="318" t="s">
        <v>235</v>
      </c>
      <c r="AY4" s="319"/>
      <c r="AZ4" s="325"/>
    </row>
    <row r="5" spans="1:53" ht="27" customHeight="1">
      <c r="B5" s="18" t="s">
        <v>436</v>
      </c>
      <c r="C5" s="326"/>
      <c r="D5" s="326"/>
      <c r="E5" s="326"/>
      <c r="F5" s="326"/>
      <c r="G5" s="326"/>
      <c r="H5" s="326"/>
      <c r="I5" s="326"/>
      <c r="J5" s="326"/>
      <c r="K5" s="326"/>
      <c r="L5" s="319"/>
      <c r="M5" s="319"/>
      <c r="N5" s="327"/>
      <c r="O5" s="327"/>
      <c r="P5" s="319"/>
      <c r="Q5" s="319"/>
      <c r="R5" s="318"/>
      <c r="S5" s="321"/>
      <c r="T5" s="319"/>
      <c r="U5" s="321"/>
      <c r="V5" s="321"/>
      <c r="W5" s="321"/>
      <c r="X5" s="318"/>
      <c r="Y5" s="318"/>
      <c r="Z5" s="321"/>
      <c r="AA5" s="18" t="s">
        <v>164</v>
      </c>
      <c r="AB5" s="17" t="s">
        <v>236</v>
      </c>
      <c r="AC5" s="17" t="s">
        <v>37</v>
      </c>
      <c r="AD5" s="17" t="s">
        <v>249</v>
      </c>
      <c r="AE5" s="17" t="s">
        <v>164</v>
      </c>
      <c r="AF5" s="17" t="s">
        <v>249</v>
      </c>
      <c r="AG5" s="319"/>
      <c r="AH5" s="319"/>
      <c r="AI5" s="319"/>
      <c r="AJ5" s="318"/>
      <c r="AK5" s="318"/>
      <c r="AL5" s="321"/>
      <c r="AM5" s="18" t="s">
        <v>429</v>
      </c>
      <c r="AN5" s="19" t="s">
        <v>430</v>
      </c>
      <c r="AO5" s="319"/>
      <c r="AP5" s="318"/>
      <c r="AQ5" s="319" t="s">
        <v>14</v>
      </c>
      <c r="AR5" s="319" t="s">
        <v>14</v>
      </c>
      <c r="AS5" s="319" t="s">
        <v>14</v>
      </c>
      <c r="AT5" s="319" t="s">
        <v>14</v>
      </c>
      <c r="AU5" s="319" t="s">
        <v>14</v>
      </c>
      <c r="AV5" s="319"/>
      <c r="AW5" s="319"/>
      <c r="AX5" s="319" t="s">
        <v>194</v>
      </c>
      <c r="AY5" s="319"/>
      <c r="AZ5" s="326"/>
    </row>
    <row r="6" spans="1:53" s="7" customFormat="1">
      <c r="A6" s="7" t="s">
        <v>20</v>
      </c>
      <c r="B6" s="6" t="s">
        <v>21</v>
      </c>
      <c r="C6" s="6" t="s">
        <v>875</v>
      </c>
      <c r="D6" s="9"/>
      <c r="E6" s="9">
        <f t="shared" ref="E6:AZ6" si="0">E7+E65+E76+E97+E161+E165+E183+E210+E236+E255+E262+E289+E305+E351+E376+E414+E461+E498+E554+E586+E610+E617+E626+E634+E647+E678+E693+E701+E720+E729+E738+E745+E752+E766+E774</f>
        <v>24803.399999999994</v>
      </c>
      <c r="F6" s="9">
        <f t="shared" si="0"/>
        <v>0</v>
      </c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12341.900000000001</v>
      </c>
      <c r="P6" s="9">
        <f t="shared" si="0"/>
        <v>10637.5</v>
      </c>
      <c r="Q6" s="9">
        <f t="shared" si="0"/>
        <v>0</v>
      </c>
      <c r="R6" s="9">
        <f t="shared" si="0"/>
        <v>0</v>
      </c>
      <c r="S6" s="9">
        <f t="shared" si="0"/>
        <v>0</v>
      </c>
      <c r="T6" s="9">
        <f t="shared" si="0"/>
        <v>0</v>
      </c>
      <c r="U6" s="9">
        <f t="shared" si="0"/>
        <v>0</v>
      </c>
      <c r="V6" s="9">
        <f t="shared" si="0"/>
        <v>0</v>
      </c>
      <c r="W6" s="9">
        <f t="shared" si="0"/>
        <v>0</v>
      </c>
      <c r="X6" s="9">
        <f t="shared" si="0"/>
        <v>0</v>
      </c>
      <c r="Y6" s="9">
        <f t="shared" si="0"/>
        <v>0</v>
      </c>
      <c r="Z6" s="9">
        <f t="shared" si="0"/>
        <v>0</v>
      </c>
      <c r="AA6" s="9">
        <f t="shared" si="0"/>
        <v>0</v>
      </c>
      <c r="AB6" s="9">
        <f t="shared" si="0"/>
        <v>0</v>
      </c>
      <c r="AC6" s="9">
        <f t="shared" si="0"/>
        <v>0</v>
      </c>
      <c r="AD6" s="9">
        <f t="shared" si="0"/>
        <v>0</v>
      </c>
      <c r="AE6" s="9">
        <f t="shared" si="0"/>
        <v>0</v>
      </c>
      <c r="AF6" s="9">
        <f t="shared" si="0"/>
        <v>0</v>
      </c>
      <c r="AG6" s="9">
        <f t="shared" si="0"/>
        <v>0</v>
      </c>
      <c r="AH6" s="9">
        <f t="shared" si="0"/>
        <v>2020</v>
      </c>
      <c r="AI6" s="9">
        <f t="shared" si="0"/>
        <v>0</v>
      </c>
      <c r="AJ6" s="9">
        <f t="shared" si="0"/>
        <v>0</v>
      </c>
      <c r="AK6" s="9">
        <f t="shared" si="0"/>
        <v>0</v>
      </c>
      <c r="AL6" s="9">
        <f t="shared" si="0"/>
        <v>0</v>
      </c>
      <c r="AM6" s="9">
        <f t="shared" si="0"/>
        <v>0</v>
      </c>
      <c r="AN6" s="9">
        <f t="shared" si="0"/>
        <v>0</v>
      </c>
      <c r="AO6" s="9">
        <f t="shared" si="0"/>
        <v>0</v>
      </c>
      <c r="AP6" s="9">
        <f t="shared" si="0"/>
        <v>0</v>
      </c>
      <c r="AQ6" s="9">
        <f t="shared" si="0"/>
        <v>0</v>
      </c>
      <c r="AR6" s="9">
        <f t="shared" si="0"/>
        <v>9492.7000000000007</v>
      </c>
      <c r="AS6" s="9">
        <f t="shared" si="0"/>
        <v>28475.1</v>
      </c>
      <c r="AT6" s="9">
        <f t="shared" si="0"/>
        <v>0</v>
      </c>
      <c r="AU6" s="9">
        <f t="shared" si="0"/>
        <v>695.1</v>
      </c>
      <c r="AV6" s="9">
        <f t="shared" si="0"/>
        <v>88</v>
      </c>
      <c r="AW6" s="9">
        <f t="shared" si="0"/>
        <v>0</v>
      </c>
      <c r="AX6" s="9">
        <f t="shared" si="0"/>
        <v>0</v>
      </c>
      <c r="AY6" s="9">
        <f t="shared" si="0"/>
        <v>0</v>
      </c>
      <c r="AZ6" s="9">
        <f t="shared" si="0"/>
        <v>0</v>
      </c>
      <c r="BA6" s="8"/>
    </row>
    <row r="7" spans="1:53" s="246" customFormat="1" ht="41.25" customHeight="1">
      <c r="A7" s="246" t="s">
        <v>142</v>
      </c>
      <c r="B7" s="247">
        <v>1</v>
      </c>
      <c r="C7" s="248" t="s">
        <v>751</v>
      </c>
      <c r="D7" s="249"/>
      <c r="E7" s="250">
        <f t="shared" ref="E7:AK7" si="1">SUM(E8:E64)/2</f>
        <v>2175</v>
      </c>
      <c r="F7" s="250">
        <f t="shared" si="1"/>
        <v>0</v>
      </c>
      <c r="G7" s="250">
        <f t="shared" si="1"/>
        <v>0</v>
      </c>
      <c r="H7" s="250">
        <f t="shared" si="1"/>
        <v>0</v>
      </c>
      <c r="I7" s="250">
        <f t="shared" si="1"/>
        <v>0</v>
      </c>
      <c r="J7" s="250">
        <f t="shared" si="1"/>
        <v>0</v>
      </c>
      <c r="K7" s="250">
        <f t="shared" si="1"/>
        <v>0</v>
      </c>
      <c r="L7" s="250">
        <f t="shared" si="1"/>
        <v>0</v>
      </c>
      <c r="M7" s="250">
        <f t="shared" si="1"/>
        <v>0</v>
      </c>
      <c r="N7" s="250">
        <f t="shared" si="1"/>
        <v>0</v>
      </c>
      <c r="O7" s="250">
        <f t="shared" si="1"/>
        <v>0</v>
      </c>
      <c r="P7" s="250">
        <f t="shared" si="1"/>
        <v>2191</v>
      </c>
      <c r="Q7" s="250">
        <f t="shared" si="1"/>
        <v>0</v>
      </c>
      <c r="R7" s="250">
        <f t="shared" si="1"/>
        <v>0</v>
      </c>
      <c r="S7" s="250">
        <f t="shared" si="1"/>
        <v>0</v>
      </c>
      <c r="T7" s="250">
        <f t="shared" si="1"/>
        <v>0</v>
      </c>
      <c r="U7" s="250">
        <f t="shared" si="1"/>
        <v>0</v>
      </c>
      <c r="V7" s="250">
        <f t="shared" si="1"/>
        <v>0</v>
      </c>
      <c r="W7" s="250">
        <f t="shared" si="1"/>
        <v>0</v>
      </c>
      <c r="X7" s="250">
        <f t="shared" si="1"/>
        <v>0</v>
      </c>
      <c r="Y7" s="250">
        <f t="shared" si="1"/>
        <v>0</v>
      </c>
      <c r="Z7" s="250">
        <f t="shared" si="1"/>
        <v>0</v>
      </c>
      <c r="AA7" s="250">
        <f t="shared" si="1"/>
        <v>0</v>
      </c>
      <c r="AB7" s="250">
        <f t="shared" si="1"/>
        <v>0</v>
      </c>
      <c r="AC7" s="250">
        <f t="shared" si="1"/>
        <v>0</v>
      </c>
      <c r="AD7" s="250">
        <f t="shared" si="1"/>
        <v>0</v>
      </c>
      <c r="AE7" s="250">
        <f t="shared" si="1"/>
        <v>0</v>
      </c>
      <c r="AF7" s="250">
        <f t="shared" si="1"/>
        <v>0</v>
      </c>
      <c r="AG7" s="250">
        <f t="shared" si="1"/>
        <v>0</v>
      </c>
      <c r="AH7" s="250">
        <f t="shared" si="1"/>
        <v>0</v>
      </c>
      <c r="AI7" s="250">
        <f t="shared" si="1"/>
        <v>0</v>
      </c>
      <c r="AJ7" s="250">
        <f t="shared" si="1"/>
        <v>0</v>
      </c>
      <c r="AK7" s="250">
        <f t="shared" si="1"/>
        <v>0</v>
      </c>
      <c r="AL7" s="250"/>
      <c r="AM7" s="250">
        <f>SUM(AM8:AM64)/2</f>
        <v>0</v>
      </c>
      <c r="AN7" s="250">
        <f>SUM(AN8:AN64)/2</f>
        <v>0</v>
      </c>
      <c r="AO7" s="250">
        <f>SUM(AO8:AO64)/2</f>
        <v>0</v>
      </c>
      <c r="AP7" s="250">
        <f>SUM(AP8:AP64)/2</f>
        <v>0</v>
      </c>
      <c r="AQ7" s="250">
        <f>SUM(AQ8:AQ64)/2</f>
        <v>0</v>
      </c>
      <c r="AR7" s="250"/>
      <c r="AS7" s="250">
        <f>SUM(AS8:AS64)/2</f>
        <v>0</v>
      </c>
      <c r="AT7" s="223">
        <f>SUM(AT8:AT64)/2</f>
        <v>0</v>
      </c>
      <c r="AU7" s="250"/>
      <c r="AV7" s="250">
        <f>SUM(AV8:AV64)/2</f>
        <v>0</v>
      </c>
      <c r="AW7" s="250">
        <f>SUM(AW8:AW64)/2</f>
        <v>0</v>
      </c>
      <c r="AX7" s="250">
        <f>SUM(AX8:AX64)/2</f>
        <v>0</v>
      </c>
      <c r="AY7" s="250">
        <v>0</v>
      </c>
      <c r="AZ7" s="250">
        <v>0</v>
      </c>
      <c r="BA7" s="251"/>
    </row>
    <row r="8" spans="1:53" s="206" customFormat="1" ht="27.6">
      <c r="A8" s="206" t="s">
        <v>364</v>
      </c>
      <c r="B8" s="207" t="s">
        <v>347</v>
      </c>
      <c r="C8" s="210" t="s">
        <v>958</v>
      </c>
      <c r="D8" s="207" t="s">
        <v>548</v>
      </c>
      <c r="E8" s="208">
        <f t="shared" ref="E8:Q8" si="2">SUM(E9:E39)</f>
        <v>1239</v>
      </c>
      <c r="F8" s="208">
        <f t="shared" si="2"/>
        <v>0</v>
      </c>
      <c r="G8" s="208">
        <f t="shared" si="2"/>
        <v>0</v>
      </c>
      <c r="H8" s="208">
        <f t="shared" si="2"/>
        <v>0</v>
      </c>
      <c r="I8" s="208">
        <f t="shared" si="2"/>
        <v>0</v>
      </c>
      <c r="J8" s="208">
        <f t="shared" si="2"/>
        <v>0</v>
      </c>
      <c r="K8" s="208">
        <f t="shared" si="2"/>
        <v>0</v>
      </c>
      <c r="L8" s="208">
        <f t="shared" si="2"/>
        <v>0</v>
      </c>
      <c r="M8" s="208">
        <f t="shared" si="2"/>
        <v>0</v>
      </c>
      <c r="N8" s="208">
        <f t="shared" si="2"/>
        <v>0</v>
      </c>
      <c r="O8" s="208">
        <f t="shared" si="2"/>
        <v>0</v>
      </c>
      <c r="P8" s="208">
        <f t="shared" si="2"/>
        <v>1247</v>
      </c>
      <c r="Q8" s="208">
        <f t="shared" si="2"/>
        <v>0</v>
      </c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208">
        <f>SUM(AI9:AI39)</f>
        <v>0</v>
      </c>
      <c r="AJ8" s="208"/>
      <c r="AK8" s="208">
        <f>SUM(AK9:AK39)</f>
        <v>0</v>
      </c>
      <c r="AL8" s="208"/>
      <c r="AM8" s="208"/>
      <c r="AN8" s="208">
        <f>SUM(AN9:AN39)</f>
        <v>0</v>
      </c>
      <c r="AO8" s="208">
        <f>SUM(AO9:AO39)</f>
        <v>0</v>
      </c>
      <c r="AP8" s="208">
        <f>SUM(AP9:AP39)</f>
        <v>0</v>
      </c>
      <c r="AQ8" s="208">
        <f>SUM(AQ9:AQ39)</f>
        <v>0</v>
      </c>
      <c r="AR8" s="208"/>
      <c r="AS8" s="208">
        <f>SUM(AS9:AS39)</f>
        <v>0</v>
      </c>
      <c r="AT8" s="208">
        <f>SUM(AT9:AT39)</f>
        <v>0</v>
      </c>
      <c r="AU8" s="208"/>
      <c r="AV8" s="208">
        <f>SUM(AV9:AV39)</f>
        <v>0</v>
      </c>
      <c r="AW8" s="208">
        <f>SUM(AW9:AW39)</f>
        <v>0</v>
      </c>
      <c r="AX8" s="208">
        <f>SUM(AX9:AX39)</f>
        <v>0</v>
      </c>
      <c r="AY8" s="208"/>
      <c r="AZ8" s="208"/>
      <c r="BA8" s="209"/>
    </row>
    <row r="9" spans="1:53">
      <c r="B9" s="95" t="s">
        <v>873</v>
      </c>
      <c r="C9" s="2" t="s">
        <v>421</v>
      </c>
      <c r="D9" s="3"/>
      <c r="E9" s="4"/>
      <c r="F9" s="4"/>
      <c r="G9" s="3" t="s">
        <v>33</v>
      </c>
      <c r="H9" s="3" t="s">
        <v>33</v>
      </c>
      <c r="I9" s="4"/>
      <c r="J9" s="4"/>
      <c r="K9" s="4"/>
      <c r="L9" s="4"/>
      <c r="M9" s="4"/>
      <c r="N9" s="4"/>
      <c r="O9" s="4"/>
      <c r="P9" s="4">
        <v>8</v>
      </c>
      <c r="Q9" s="4"/>
      <c r="R9" s="3" t="s">
        <v>354</v>
      </c>
      <c r="S9" s="3"/>
      <c r="T9" s="3" t="s">
        <v>153</v>
      </c>
      <c r="U9" s="3"/>
      <c r="V9" s="3" t="s">
        <v>156</v>
      </c>
      <c r="W9" s="3" t="s">
        <v>416</v>
      </c>
      <c r="X9" s="3"/>
      <c r="Y9" s="3"/>
      <c r="Z9" s="3" t="s">
        <v>874</v>
      </c>
      <c r="AA9" s="3"/>
      <c r="AB9" s="3"/>
      <c r="AC9" s="3" t="s">
        <v>162</v>
      </c>
      <c r="AD9" s="3"/>
      <c r="AE9" s="3"/>
      <c r="AF9" s="3"/>
      <c r="AG9" s="3"/>
      <c r="AH9" s="3"/>
      <c r="AI9" s="4">
        <f>E9</f>
        <v>0</v>
      </c>
      <c r="AJ9" s="3"/>
      <c r="AK9" s="3">
        <f>E9*2</f>
        <v>0</v>
      </c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95"/>
    </row>
    <row r="10" spans="1:53" s="16" customFormat="1">
      <c r="A10" s="7"/>
      <c r="B10" s="11" t="s">
        <v>517</v>
      </c>
      <c r="C10" s="12" t="s">
        <v>371</v>
      </c>
      <c r="D10" s="3"/>
      <c r="E10" s="4">
        <v>46</v>
      </c>
      <c r="F10" s="4"/>
      <c r="G10" s="3" t="s">
        <v>33</v>
      </c>
      <c r="H10" s="3" t="s">
        <v>33</v>
      </c>
      <c r="I10" s="4"/>
      <c r="J10" s="4"/>
      <c r="K10" s="4"/>
      <c r="L10" s="4"/>
      <c r="M10" s="4"/>
      <c r="N10" s="4"/>
      <c r="O10" s="4"/>
      <c r="P10" s="4">
        <f t="shared" ref="P10:P39" si="3">E10</f>
        <v>46</v>
      </c>
      <c r="Q10" s="4"/>
      <c r="R10" s="4"/>
      <c r="S10" s="4"/>
      <c r="T10" s="3" t="s">
        <v>154</v>
      </c>
      <c r="U10" s="3" t="s">
        <v>225</v>
      </c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4"/>
      <c r="AS10" s="3"/>
      <c r="AT10" s="3"/>
      <c r="AU10" s="3"/>
      <c r="AV10" s="3"/>
      <c r="AW10" s="3"/>
      <c r="AX10" s="3"/>
      <c r="AY10" s="3"/>
      <c r="AZ10" s="11"/>
      <c r="BA10" s="15"/>
    </row>
    <row r="11" spans="1:53" s="16" customFormat="1">
      <c r="A11" s="7"/>
      <c r="B11" s="11" t="s">
        <v>518</v>
      </c>
      <c r="C11" s="12" t="s">
        <v>371</v>
      </c>
      <c r="D11" s="3"/>
      <c r="E11" s="4">
        <v>38</v>
      </c>
      <c r="F11" s="4"/>
      <c r="G11" s="3" t="s">
        <v>33</v>
      </c>
      <c r="H11" s="3" t="s">
        <v>33</v>
      </c>
      <c r="I11" s="4"/>
      <c r="J11" s="4"/>
      <c r="K11" s="4"/>
      <c r="L11" s="4"/>
      <c r="M11" s="4"/>
      <c r="N11" s="4"/>
      <c r="O11" s="4"/>
      <c r="P11" s="4">
        <f t="shared" si="3"/>
        <v>38</v>
      </c>
      <c r="Q11" s="4"/>
      <c r="R11" s="4"/>
      <c r="S11" s="4"/>
      <c r="T11" s="3" t="s">
        <v>154</v>
      </c>
      <c r="U11" s="3" t="s">
        <v>225</v>
      </c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4"/>
      <c r="AS11" s="3"/>
      <c r="AT11" s="3"/>
      <c r="AU11" s="3"/>
      <c r="AV11" s="3"/>
      <c r="AW11" s="3"/>
      <c r="AX11" s="3"/>
      <c r="AY11" s="3"/>
      <c r="AZ11" s="11"/>
      <c r="BA11" s="15"/>
    </row>
    <row r="12" spans="1:53" s="16" customFormat="1">
      <c r="A12" s="7"/>
      <c r="B12" s="11" t="s">
        <v>519</v>
      </c>
      <c r="C12" s="12" t="s">
        <v>371</v>
      </c>
      <c r="D12" s="3"/>
      <c r="E12" s="4">
        <v>46</v>
      </c>
      <c r="F12" s="4"/>
      <c r="G12" s="3" t="s">
        <v>33</v>
      </c>
      <c r="H12" s="3" t="s">
        <v>33</v>
      </c>
      <c r="I12" s="4"/>
      <c r="J12" s="4"/>
      <c r="K12" s="4"/>
      <c r="L12" s="4"/>
      <c r="M12" s="4"/>
      <c r="N12" s="4"/>
      <c r="O12" s="4"/>
      <c r="P12" s="4">
        <f t="shared" si="3"/>
        <v>46</v>
      </c>
      <c r="Q12" s="4"/>
      <c r="R12" s="4"/>
      <c r="S12" s="4"/>
      <c r="T12" s="3" t="s">
        <v>154</v>
      </c>
      <c r="U12" s="3" t="s">
        <v>225</v>
      </c>
      <c r="V12" s="3"/>
      <c r="W12" s="3"/>
      <c r="X12" s="3"/>
      <c r="Y12" s="3"/>
      <c r="Z12" s="3"/>
      <c r="AA12" s="3"/>
      <c r="AB12" s="3"/>
      <c r="AC12" s="3" t="s">
        <v>597</v>
      </c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4"/>
      <c r="AS12" s="3"/>
      <c r="AT12" s="3"/>
      <c r="AU12" s="3"/>
      <c r="AV12" s="3"/>
      <c r="AW12" s="3"/>
      <c r="AX12" s="3"/>
      <c r="AY12" s="3"/>
      <c r="AZ12" s="11"/>
      <c r="BA12" s="15"/>
    </row>
    <row r="13" spans="1:53" s="16" customFormat="1">
      <c r="A13" s="7"/>
      <c r="B13" s="11" t="s">
        <v>343</v>
      </c>
      <c r="C13" s="12" t="s">
        <v>371</v>
      </c>
      <c r="D13" s="3"/>
      <c r="E13" s="4">
        <v>30</v>
      </c>
      <c r="F13" s="4"/>
      <c r="G13" s="3" t="s">
        <v>33</v>
      </c>
      <c r="H13" s="3" t="s">
        <v>33</v>
      </c>
      <c r="I13" s="4"/>
      <c r="J13" s="4"/>
      <c r="K13" s="4"/>
      <c r="L13" s="4"/>
      <c r="M13" s="4"/>
      <c r="N13" s="4"/>
      <c r="O13" s="4"/>
      <c r="P13" s="4">
        <f t="shared" si="3"/>
        <v>30</v>
      </c>
      <c r="Q13" s="4"/>
      <c r="R13" s="4"/>
      <c r="S13" s="4"/>
      <c r="T13" s="3" t="s">
        <v>154</v>
      </c>
      <c r="U13" s="3" t="s">
        <v>225</v>
      </c>
      <c r="V13" s="3"/>
      <c r="W13" s="3"/>
      <c r="X13" s="3"/>
      <c r="Y13" s="3"/>
      <c r="Z13" s="3"/>
      <c r="AA13" s="3"/>
      <c r="AB13" s="3"/>
      <c r="AC13" s="3" t="s">
        <v>597</v>
      </c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4"/>
      <c r="AS13" s="3"/>
      <c r="AT13" s="3"/>
      <c r="AU13" s="3"/>
      <c r="AV13" s="3"/>
      <c r="AW13" s="3"/>
      <c r="AX13" s="3"/>
      <c r="AY13" s="3"/>
      <c r="AZ13" s="11"/>
      <c r="BA13" s="15"/>
    </row>
    <row r="14" spans="1:53" s="16" customFormat="1">
      <c r="A14" s="7"/>
      <c r="B14" s="11" t="s">
        <v>520</v>
      </c>
      <c r="C14" s="12" t="s">
        <v>371</v>
      </c>
      <c r="D14" s="3"/>
      <c r="E14" s="4">
        <v>40</v>
      </c>
      <c r="F14" s="4"/>
      <c r="G14" s="3" t="s">
        <v>33</v>
      </c>
      <c r="H14" s="3" t="s">
        <v>33</v>
      </c>
      <c r="I14" s="4"/>
      <c r="J14" s="4"/>
      <c r="K14" s="4"/>
      <c r="L14" s="4"/>
      <c r="M14" s="4"/>
      <c r="N14" s="4"/>
      <c r="O14" s="4"/>
      <c r="P14" s="4">
        <f t="shared" si="3"/>
        <v>40</v>
      </c>
      <c r="Q14" s="4"/>
      <c r="R14" s="3" t="s">
        <v>354</v>
      </c>
      <c r="S14" s="4"/>
      <c r="T14" s="3" t="s">
        <v>154</v>
      </c>
      <c r="U14" s="3" t="s">
        <v>225</v>
      </c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4"/>
      <c r="AS14" s="3"/>
      <c r="AT14" s="3"/>
      <c r="AU14" s="3"/>
      <c r="AV14" s="3"/>
      <c r="AW14" s="3"/>
      <c r="AX14" s="3"/>
      <c r="AY14" s="3"/>
      <c r="AZ14" s="11"/>
      <c r="BA14" s="15"/>
    </row>
    <row r="15" spans="1:53" s="16" customFormat="1">
      <c r="A15" s="7"/>
      <c r="B15" s="11" t="s">
        <v>344</v>
      </c>
      <c r="C15" s="12" t="s">
        <v>371</v>
      </c>
      <c r="D15" s="3"/>
      <c r="E15" s="4">
        <v>45</v>
      </c>
      <c r="F15" s="4"/>
      <c r="G15" s="3" t="s">
        <v>33</v>
      </c>
      <c r="H15" s="3" t="s">
        <v>33</v>
      </c>
      <c r="I15" s="4"/>
      <c r="J15" s="4"/>
      <c r="K15" s="4"/>
      <c r="L15" s="4"/>
      <c r="M15" s="4"/>
      <c r="N15" s="4"/>
      <c r="O15" s="4"/>
      <c r="P15" s="4">
        <f t="shared" si="3"/>
        <v>45</v>
      </c>
      <c r="Q15" s="4"/>
      <c r="R15" s="4"/>
      <c r="S15" s="4"/>
      <c r="T15" s="3" t="s">
        <v>154</v>
      </c>
      <c r="U15" s="3" t="s">
        <v>225</v>
      </c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4"/>
      <c r="AS15" s="3"/>
      <c r="AT15" s="3"/>
      <c r="AU15" s="3"/>
      <c r="AV15" s="3"/>
      <c r="AW15" s="3"/>
      <c r="AX15" s="3"/>
      <c r="AY15" s="3"/>
      <c r="AZ15" s="11"/>
      <c r="BA15" s="15"/>
    </row>
    <row r="16" spans="1:53" s="16" customFormat="1">
      <c r="A16" s="7"/>
      <c r="B16" s="11" t="s">
        <v>521</v>
      </c>
      <c r="C16" s="12" t="s">
        <v>371</v>
      </c>
      <c r="D16" s="3"/>
      <c r="E16" s="4">
        <v>41</v>
      </c>
      <c r="F16" s="4"/>
      <c r="G16" s="3" t="s">
        <v>33</v>
      </c>
      <c r="H16" s="3" t="s">
        <v>33</v>
      </c>
      <c r="I16" s="4"/>
      <c r="J16" s="4"/>
      <c r="K16" s="4"/>
      <c r="L16" s="4"/>
      <c r="M16" s="4"/>
      <c r="N16" s="4"/>
      <c r="O16" s="4"/>
      <c r="P16" s="4">
        <f t="shared" si="3"/>
        <v>41</v>
      </c>
      <c r="Q16" s="4"/>
      <c r="R16" s="4"/>
      <c r="S16" s="4"/>
      <c r="T16" s="3" t="s">
        <v>154</v>
      </c>
      <c r="U16" s="3" t="s">
        <v>225</v>
      </c>
      <c r="V16" s="3"/>
      <c r="W16" s="3"/>
      <c r="X16" s="3"/>
      <c r="Y16" s="3"/>
      <c r="Z16" s="3"/>
      <c r="AA16" s="3"/>
      <c r="AB16" s="3"/>
      <c r="AC16" s="3" t="s">
        <v>876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4"/>
      <c r="AS16" s="3"/>
      <c r="AT16" s="3"/>
      <c r="AU16" s="3"/>
      <c r="AV16" s="3"/>
      <c r="AW16" s="3"/>
      <c r="AX16" s="3"/>
      <c r="AY16" s="3"/>
      <c r="AZ16" s="11"/>
      <c r="BA16" s="15"/>
    </row>
    <row r="17" spans="1:53" s="16" customFormat="1">
      <c r="A17" s="7"/>
      <c r="B17" s="11" t="s">
        <v>522</v>
      </c>
      <c r="C17" s="12" t="s">
        <v>371</v>
      </c>
      <c r="D17" s="3"/>
      <c r="E17" s="4">
        <v>38</v>
      </c>
      <c r="F17" s="4"/>
      <c r="G17" s="3" t="s">
        <v>33</v>
      </c>
      <c r="H17" s="3" t="s">
        <v>33</v>
      </c>
      <c r="I17" s="4"/>
      <c r="J17" s="4"/>
      <c r="K17" s="4"/>
      <c r="L17" s="4"/>
      <c r="M17" s="4"/>
      <c r="N17" s="4"/>
      <c r="O17" s="4"/>
      <c r="P17" s="4">
        <f t="shared" si="3"/>
        <v>38</v>
      </c>
      <c r="Q17" s="4"/>
      <c r="R17" s="4"/>
      <c r="S17" s="4"/>
      <c r="T17" s="3" t="s">
        <v>154</v>
      </c>
      <c r="U17" s="3" t="s">
        <v>225</v>
      </c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4"/>
      <c r="AS17" s="3"/>
      <c r="AT17" s="3"/>
      <c r="AU17" s="3"/>
      <c r="AV17" s="3"/>
      <c r="AW17" s="3"/>
      <c r="AX17" s="3"/>
      <c r="AY17" s="3"/>
      <c r="AZ17" s="11"/>
      <c r="BA17" s="15"/>
    </row>
    <row r="18" spans="1:53" s="16" customFormat="1">
      <c r="A18" s="7"/>
      <c r="B18" s="11" t="s">
        <v>523</v>
      </c>
      <c r="C18" s="12" t="s">
        <v>371</v>
      </c>
      <c r="D18" s="3"/>
      <c r="E18" s="4">
        <v>35</v>
      </c>
      <c r="F18" s="4"/>
      <c r="G18" s="3" t="s">
        <v>33</v>
      </c>
      <c r="H18" s="3" t="s">
        <v>33</v>
      </c>
      <c r="I18" s="4"/>
      <c r="J18" s="4"/>
      <c r="K18" s="4"/>
      <c r="L18" s="4"/>
      <c r="M18" s="4"/>
      <c r="N18" s="4"/>
      <c r="O18" s="4"/>
      <c r="P18" s="4">
        <f t="shared" si="3"/>
        <v>35</v>
      </c>
      <c r="Q18" s="4"/>
      <c r="R18" s="4"/>
      <c r="S18" s="4"/>
      <c r="T18" s="3" t="s">
        <v>154</v>
      </c>
      <c r="U18" s="3" t="s">
        <v>225</v>
      </c>
      <c r="V18" s="3"/>
      <c r="W18" s="3"/>
      <c r="X18" s="3"/>
      <c r="Y18" s="3"/>
      <c r="Z18" s="3" t="s">
        <v>250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4"/>
      <c r="AS18" s="3"/>
      <c r="AT18" s="3"/>
      <c r="AU18" s="3"/>
      <c r="AV18" s="3"/>
      <c r="AW18" s="3"/>
      <c r="AX18" s="3"/>
      <c r="AY18" s="3"/>
      <c r="AZ18" s="11"/>
      <c r="BA18" s="15"/>
    </row>
    <row r="19" spans="1:53" s="16" customFormat="1">
      <c r="A19" s="7"/>
      <c r="B19" s="11" t="s">
        <v>524</v>
      </c>
      <c r="C19" s="12" t="s">
        <v>371</v>
      </c>
      <c r="D19" s="3"/>
      <c r="E19" s="4">
        <v>39</v>
      </c>
      <c r="F19" s="4"/>
      <c r="G19" s="3" t="s">
        <v>33</v>
      </c>
      <c r="H19" s="3" t="s">
        <v>33</v>
      </c>
      <c r="I19" s="4"/>
      <c r="J19" s="4"/>
      <c r="K19" s="4"/>
      <c r="L19" s="4"/>
      <c r="M19" s="4"/>
      <c r="N19" s="4"/>
      <c r="O19" s="4"/>
      <c r="P19" s="4">
        <f t="shared" si="3"/>
        <v>39</v>
      </c>
      <c r="Q19" s="4"/>
      <c r="R19" s="4"/>
      <c r="S19" s="4"/>
      <c r="T19" s="3" t="s">
        <v>154</v>
      </c>
      <c r="U19" s="3" t="s">
        <v>225</v>
      </c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4"/>
      <c r="AS19" s="3"/>
      <c r="AT19" s="3"/>
      <c r="AU19" s="3"/>
      <c r="AV19" s="3"/>
      <c r="AW19" s="3"/>
      <c r="AX19" s="3"/>
      <c r="AY19" s="3"/>
      <c r="AZ19" s="11"/>
      <c r="BA19" s="15"/>
    </row>
    <row r="20" spans="1:53" s="16" customFormat="1">
      <c r="A20" s="7"/>
      <c r="B20" s="11" t="s">
        <v>435</v>
      </c>
      <c r="C20" s="12" t="s">
        <v>371</v>
      </c>
      <c r="D20" s="3"/>
      <c r="E20" s="4">
        <v>41</v>
      </c>
      <c r="F20" s="4"/>
      <c r="G20" s="3" t="s">
        <v>33</v>
      </c>
      <c r="H20" s="3" t="s">
        <v>33</v>
      </c>
      <c r="I20" s="4"/>
      <c r="J20" s="4"/>
      <c r="K20" s="4"/>
      <c r="L20" s="4"/>
      <c r="M20" s="4"/>
      <c r="N20" s="4"/>
      <c r="O20" s="4"/>
      <c r="P20" s="4">
        <f t="shared" si="3"/>
        <v>41</v>
      </c>
      <c r="Q20" s="4"/>
      <c r="R20" s="4"/>
      <c r="S20" s="4"/>
      <c r="T20" s="3" t="s">
        <v>154</v>
      </c>
      <c r="U20" s="3" t="s">
        <v>225</v>
      </c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4"/>
      <c r="AS20" s="3"/>
      <c r="AT20" s="3"/>
      <c r="AU20" s="3"/>
      <c r="AV20" s="3"/>
      <c r="AW20" s="3"/>
      <c r="AX20" s="3"/>
      <c r="AY20" s="3"/>
      <c r="AZ20" s="11"/>
      <c r="BA20" s="15"/>
    </row>
    <row r="21" spans="1:53" s="16" customFormat="1">
      <c r="A21" s="7"/>
      <c r="B21" s="11" t="s">
        <v>525</v>
      </c>
      <c r="C21" s="12" t="s">
        <v>371</v>
      </c>
      <c r="D21" s="3"/>
      <c r="E21" s="4">
        <v>44</v>
      </c>
      <c r="F21" s="4"/>
      <c r="G21" s="3" t="s">
        <v>33</v>
      </c>
      <c r="H21" s="3" t="s">
        <v>33</v>
      </c>
      <c r="I21" s="4"/>
      <c r="J21" s="4"/>
      <c r="K21" s="4"/>
      <c r="L21" s="4"/>
      <c r="M21" s="4"/>
      <c r="N21" s="4"/>
      <c r="O21" s="4"/>
      <c r="P21" s="4">
        <f t="shared" si="3"/>
        <v>44</v>
      </c>
      <c r="Q21" s="4"/>
      <c r="R21" s="4"/>
      <c r="S21" s="4"/>
      <c r="T21" s="3" t="s">
        <v>154</v>
      </c>
      <c r="U21" s="3" t="s">
        <v>225</v>
      </c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4"/>
      <c r="AS21" s="3"/>
      <c r="AT21" s="3"/>
      <c r="AU21" s="3"/>
      <c r="AV21" s="3"/>
      <c r="AW21" s="3"/>
      <c r="AX21" s="3"/>
      <c r="AY21" s="3"/>
      <c r="AZ21" s="11"/>
      <c r="BA21" s="15"/>
    </row>
    <row r="22" spans="1:53" s="16" customFormat="1">
      <c r="A22" s="7"/>
      <c r="B22" s="11" t="s">
        <v>526</v>
      </c>
      <c r="C22" s="12" t="s">
        <v>371</v>
      </c>
      <c r="D22" s="3"/>
      <c r="E22" s="4">
        <v>43</v>
      </c>
      <c r="F22" s="4"/>
      <c r="G22" s="3" t="s">
        <v>33</v>
      </c>
      <c r="H22" s="3" t="s">
        <v>33</v>
      </c>
      <c r="I22" s="4"/>
      <c r="J22" s="4"/>
      <c r="K22" s="4"/>
      <c r="L22" s="4"/>
      <c r="M22" s="4"/>
      <c r="N22" s="4"/>
      <c r="O22" s="4"/>
      <c r="P22" s="4">
        <f t="shared" si="3"/>
        <v>43</v>
      </c>
      <c r="Q22" s="4"/>
      <c r="R22" s="4"/>
      <c r="S22" s="4"/>
      <c r="T22" s="3" t="s">
        <v>154</v>
      </c>
      <c r="U22" s="3" t="s">
        <v>225</v>
      </c>
      <c r="V22" s="3"/>
      <c r="W22" s="3"/>
      <c r="X22" s="3"/>
      <c r="Y22" s="3"/>
      <c r="Z22" s="3"/>
      <c r="AA22" s="3"/>
      <c r="AB22" s="3"/>
      <c r="AC22" s="3" t="s">
        <v>877</v>
      </c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4"/>
      <c r="AS22" s="3"/>
      <c r="AT22" s="3"/>
      <c r="AU22" s="3"/>
      <c r="AV22" s="3"/>
      <c r="AW22" s="3"/>
      <c r="AX22" s="3"/>
      <c r="AY22" s="3"/>
      <c r="AZ22" s="11"/>
      <c r="BA22" s="15"/>
    </row>
    <row r="23" spans="1:53" s="16" customFormat="1">
      <c r="A23" s="7"/>
      <c r="B23" s="11" t="s">
        <v>527</v>
      </c>
      <c r="C23" s="12" t="s">
        <v>371</v>
      </c>
      <c r="D23" s="3"/>
      <c r="E23" s="4">
        <v>42</v>
      </c>
      <c r="F23" s="4"/>
      <c r="G23" s="3" t="s">
        <v>33</v>
      </c>
      <c r="H23" s="3" t="s">
        <v>33</v>
      </c>
      <c r="I23" s="4"/>
      <c r="J23" s="4"/>
      <c r="K23" s="4"/>
      <c r="L23" s="4"/>
      <c r="M23" s="4"/>
      <c r="N23" s="4"/>
      <c r="O23" s="4"/>
      <c r="P23" s="4">
        <f t="shared" si="3"/>
        <v>42</v>
      </c>
      <c r="Q23" s="4"/>
      <c r="R23" s="4"/>
      <c r="S23" s="4"/>
      <c r="T23" s="3" t="s">
        <v>154</v>
      </c>
      <c r="U23" s="3" t="s">
        <v>225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4"/>
      <c r="AS23" s="3"/>
      <c r="AT23" s="3"/>
      <c r="AU23" s="3"/>
      <c r="AV23" s="3"/>
      <c r="AW23" s="3"/>
      <c r="AX23" s="3"/>
      <c r="AY23" s="3"/>
      <c r="AZ23" s="11"/>
      <c r="BA23" s="15"/>
    </row>
    <row r="24" spans="1:53" s="16" customFormat="1">
      <c r="A24" s="7"/>
      <c r="B24" s="11" t="s">
        <v>528</v>
      </c>
      <c r="C24" s="12" t="s">
        <v>371</v>
      </c>
      <c r="D24" s="3"/>
      <c r="E24" s="4">
        <v>51</v>
      </c>
      <c r="F24" s="4"/>
      <c r="G24" s="3" t="s">
        <v>33</v>
      </c>
      <c r="H24" s="3" t="s">
        <v>33</v>
      </c>
      <c r="I24" s="4"/>
      <c r="J24" s="4"/>
      <c r="K24" s="4"/>
      <c r="L24" s="4"/>
      <c r="M24" s="4"/>
      <c r="N24" s="4"/>
      <c r="O24" s="4"/>
      <c r="P24" s="4">
        <f t="shared" si="3"/>
        <v>51</v>
      </c>
      <c r="Q24" s="4"/>
      <c r="R24" s="4"/>
      <c r="S24" s="4"/>
      <c r="T24" s="3" t="s">
        <v>154</v>
      </c>
      <c r="U24" s="3" t="s">
        <v>225</v>
      </c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4"/>
      <c r="AS24" s="3"/>
      <c r="AT24" s="3"/>
      <c r="AU24" s="3"/>
      <c r="AV24" s="3"/>
      <c r="AW24" s="3"/>
      <c r="AX24" s="3"/>
      <c r="AY24" s="3"/>
      <c r="AZ24" s="11"/>
      <c r="BA24" s="15"/>
    </row>
    <row r="25" spans="1:53" s="16" customFormat="1">
      <c r="A25" s="7"/>
      <c r="B25" s="11" t="s">
        <v>536</v>
      </c>
      <c r="C25" s="12" t="s">
        <v>371</v>
      </c>
      <c r="D25" s="3"/>
      <c r="E25" s="4">
        <v>41</v>
      </c>
      <c r="F25" s="4"/>
      <c r="G25" s="3" t="s">
        <v>33</v>
      </c>
      <c r="H25" s="3" t="s">
        <v>33</v>
      </c>
      <c r="I25" s="4"/>
      <c r="J25" s="4"/>
      <c r="K25" s="4"/>
      <c r="L25" s="4"/>
      <c r="M25" s="4"/>
      <c r="N25" s="4"/>
      <c r="O25" s="4"/>
      <c r="P25" s="4">
        <f t="shared" si="3"/>
        <v>41</v>
      </c>
      <c r="Q25" s="4"/>
      <c r="R25" s="4"/>
      <c r="S25" s="4"/>
      <c r="T25" s="3" t="s">
        <v>154</v>
      </c>
      <c r="U25" s="3" t="s">
        <v>225</v>
      </c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4"/>
      <c r="AS25" s="3"/>
      <c r="AT25" s="3"/>
      <c r="AU25" s="3"/>
      <c r="AV25" s="3"/>
      <c r="AW25" s="3"/>
      <c r="AX25" s="3"/>
      <c r="AY25" s="3"/>
      <c r="AZ25" s="11"/>
      <c r="BA25" s="15"/>
    </row>
    <row r="26" spans="1:53" s="16" customFormat="1">
      <c r="A26" s="7"/>
      <c r="B26" s="11" t="s">
        <v>529</v>
      </c>
      <c r="C26" s="12" t="s">
        <v>371</v>
      </c>
      <c r="D26" s="3"/>
      <c r="E26" s="4">
        <v>44</v>
      </c>
      <c r="F26" s="4"/>
      <c r="G26" s="3" t="s">
        <v>33</v>
      </c>
      <c r="H26" s="3" t="s">
        <v>33</v>
      </c>
      <c r="I26" s="4"/>
      <c r="J26" s="4"/>
      <c r="K26" s="4"/>
      <c r="L26" s="4"/>
      <c r="M26" s="4"/>
      <c r="N26" s="4"/>
      <c r="O26" s="4"/>
      <c r="P26" s="4">
        <f t="shared" si="3"/>
        <v>44</v>
      </c>
      <c r="Q26" s="4"/>
      <c r="R26" s="4"/>
      <c r="S26" s="4"/>
      <c r="T26" s="3" t="s">
        <v>154</v>
      </c>
      <c r="U26" s="3" t="s">
        <v>225</v>
      </c>
      <c r="V26" s="3"/>
      <c r="W26" s="3"/>
      <c r="X26" s="3"/>
      <c r="Y26" s="3"/>
      <c r="Z26" s="3"/>
      <c r="AA26" s="3"/>
      <c r="AB26" s="3"/>
      <c r="AC26" s="3" t="s">
        <v>876</v>
      </c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4"/>
      <c r="AS26" s="3"/>
      <c r="AT26" s="3"/>
      <c r="AU26" s="3"/>
      <c r="AV26" s="3"/>
      <c r="AW26" s="3"/>
      <c r="AX26" s="3"/>
      <c r="AY26" s="3"/>
      <c r="AZ26" s="11"/>
      <c r="BA26" s="15"/>
    </row>
    <row r="27" spans="1:53" s="16" customFormat="1">
      <c r="A27" s="7"/>
      <c r="B27" s="11" t="s">
        <v>530</v>
      </c>
      <c r="C27" s="12" t="s">
        <v>371</v>
      </c>
      <c r="D27" s="3"/>
      <c r="E27" s="4">
        <v>48</v>
      </c>
      <c r="F27" s="4"/>
      <c r="G27" s="3" t="s">
        <v>33</v>
      </c>
      <c r="H27" s="3" t="s">
        <v>33</v>
      </c>
      <c r="I27" s="4"/>
      <c r="J27" s="4"/>
      <c r="K27" s="4"/>
      <c r="L27" s="4"/>
      <c r="M27" s="4"/>
      <c r="N27" s="4"/>
      <c r="O27" s="4"/>
      <c r="P27" s="4">
        <f t="shared" si="3"/>
        <v>48</v>
      </c>
      <c r="Q27" s="4"/>
      <c r="R27" s="3" t="s">
        <v>354</v>
      </c>
      <c r="S27" s="4"/>
      <c r="T27" s="3" t="s">
        <v>154</v>
      </c>
      <c r="U27" s="3" t="s">
        <v>225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4"/>
      <c r="AS27" s="3"/>
      <c r="AT27" s="3"/>
      <c r="AU27" s="3"/>
      <c r="AV27" s="3"/>
      <c r="AW27" s="3"/>
      <c r="AX27" s="3"/>
      <c r="AY27" s="3"/>
      <c r="AZ27" s="11"/>
      <c r="BA27" s="15"/>
    </row>
    <row r="28" spans="1:53" s="16" customFormat="1">
      <c r="A28" s="7"/>
      <c r="B28" s="11" t="s">
        <v>531</v>
      </c>
      <c r="C28" s="12" t="s">
        <v>371</v>
      </c>
      <c r="D28" s="3"/>
      <c r="E28" s="4">
        <v>44</v>
      </c>
      <c r="F28" s="4"/>
      <c r="G28" s="3" t="s">
        <v>33</v>
      </c>
      <c r="H28" s="3" t="s">
        <v>33</v>
      </c>
      <c r="I28" s="4"/>
      <c r="J28" s="4"/>
      <c r="K28" s="4"/>
      <c r="L28" s="4"/>
      <c r="M28" s="4"/>
      <c r="N28" s="4"/>
      <c r="O28" s="4"/>
      <c r="P28" s="4">
        <f t="shared" si="3"/>
        <v>44</v>
      </c>
      <c r="Q28" s="4"/>
      <c r="R28" s="4"/>
      <c r="S28" s="4"/>
      <c r="T28" s="3" t="s">
        <v>154</v>
      </c>
      <c r="U28" s="3" t="s">
        <v>225</v>
      </c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4"/>
      <c r="AS28" s="3"/>
      <c r="AT28" s="3"/>
      <c r="AU28" s="3"/>
      <c r="AV28" s="3"/>
      <c r="AW28" s="3"/>
      <c r="AX28" s="3"/>
      <c r="AY28" s="3"/>
      <c r="AZ28" s="11"/>
      <c r="BA28" s="15"/>
    </row>
    <row r="29" spans="1:53" s="16" customFormat="1">
      <c r="A29" s="7"/>
      <c r="B29" s="11" t="s">
        <v>532</v>
      </c>
      <c r="C29" s="12" t="s">
        <v>371</v>
      </c>
      <c r="D29" s="3"/>
      <c r="E29" s="4">
        <v>42</v>
      </c>
      <c r="F29" s="4"/>
      <c r="G29" s="3" t="s">
        <v>33</v>
      </c>
      <c r="H29" s="3" t="s">
        <v>33</v>
      </c>
      <c r="I29" s="4"/>
      <c r="J29" s="4"/>
      <c r="K29" s="4"/>
      <c r="L29" s="4"/>
      <c r="M29" s="4"/>
      <c r="N29" s="4"/>
      <c r="O29" s="4"/>
      <c r="P29" s="4">
        <f t="shared" si="3"/>
        <v>42</v>
      </c>
      <c r="Q29" s="4"/>
      <c r="R29" s="4"/>
      <c r="S29" s="4"/>
      <c r="T29" s="3" t="s">
        <v>154</v>
      </c>
      <c r="U29" s="3" t="s">
        <v>225</v>
      </c>
      <c r="V29" s="3"/>
      <c r="W29" s="3"/>
      <c r="X29" s="3"/>
      <c r="Y29" s="3"/>
      <c r="Z29" s="3" t="s">
        <v>250</v>
      </c>
      <c r="AA29" s="3"/>
      <c r="AB29" s="3"/>
      <c r="AC29" s="3" t="s">
        <v>597</v>
      </c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4"/>
      <c r="AS29" s="3"/>
      <c r="AT29" s="3"/>
      <c r="AU29" s="3"/>
      <c r="AV29" s="3"/>
      <c r="AW29" s="3"/>
      <c r="AX29" s="3"/>
      <c r="AY29" s="3"/>
      <c r="AZ29" s="11"/>
      <c r="BA29" s="15"/>
    </row>
    <row r="30" spans="1:53" s="16" customFormat="1">
      <c r="A30" s="7"/>
      <c r="B30" s="11" t="s">
        <v>533</v>
      </c>
      <c r="C30" s="12" t="s">
        <v>371</v>
      </c>
      <c r="D30" s="3"/>
      <c r="E30" s="4">
        <v>42</v>
      </c>
      <c r="F30" s="4"/>
      <c r="G30" s="3" t="s">
        <v>33</v>
      </c>
      <c r="H30" s="3" t="s">
        <v>33</v>
      </c>
      <c r="I30" s="4"/>
      <c r="J30" s="4"/>
      <c r="K30" s="4"/>
      <c r="L30" s="4"/>
      <c r="M30" s="4"/>
      <c r="N30" s="4"/>
      <c r="O30" s="4"/>
      <c r="P30" s="4">
        <f t="shared" si="3"/>
        <v>42</v>
      </c>
      <c r="Q30" s="4"/>
      <c r="R30" s="3" t="s">
        <v>354</v>
      </c>
      <c r="S30" s="4"/>
      <c r="T30" s="3" t="s">
        <v>191</v>
      </c>
      <c r="U30" s="3"/>
      <c r="V30" s="3" t="s">
        <v>192</v>
      </c>
      <c r="W30" s="3" t="s">
        <v>416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4"/>
      <c r="AS30" s="3"/>
      <c r="AT30" s="3"/>
      <c r="AU30" s="3"/>
      <c r="AV30" s="3"/>
      <c r="AW30" s="3"/>
      <c r="AX30" s="3"/>
      <c r="AY30" s="3"/>
      <c r="AZ30" s="11"/>
      <c r="BA30" s="15"/>
    </row>
    <row r="31" spans="1:53" s="16" customFormat="1">
      <c r="A31" s="7"/>
      <c r="B31" s="11" t="s">
        <v>534</v>
      </c>
      <c r="C31" s="12" t="s">
        <v>371</v>
      </c>
      <c r="D31" s="3"/>
      <c r="E31" s="4">
        <v>38</v>
      </c>
      <c r="F31" s="4"/>
      <c r="G31" s="3" t="s">
        <v>33</v>
      </c>
      <c r="H31" s="3" t="s">
        <v>33</v>
      </c>
      <c r="I31" s="4"/>
      <c r="J31" s="4"/>
      <c r="K31" s="4"/>
      <c r="L31" s="4"/>
      <c r="M31" s="4"/>
      <c r="N31" s="4"/>
      <c r="O31" s="4"/>
      <c r="P31" s="4">
        <f t="shared" si="3"/>
        <v>38</v>
      </c>
      <c r="Q31" s="4"/>
      <c r="R31" s="4"/>
      <c r="S31" s="4"/>
      <c r="T31" s="3" t="s">
        <v>154</v>
      </c>
      <c r="U31" s="3" t="s">
        <v>225</v>
      </c>
      <c r="V31" s="3"/>
      <c r="W31" s="3"/>
      <c r="X31" s="3"/>
      <c r="Y31" s="3"/>
      <c r="Z31" s="3"/>
      <c r="AA31" s="3"/>
      <c r="AB31" s="3"/>
      <c r="AC31" s="3" t="s">
        <v>599</v>
      </c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4"/>
      <c r="AS31" s="3"/>
      <c r="AT31" s="3"/>
      <c r="AU31" s="3"/>
      <c r="AV31" s="3"/>
      <c r="AW31" s="3"/>
      <c r="AX31" s="3"/>
      <c r="AY31" s="3"/>
      <c r="AZ31" s="11"/>
      <c r="BA31" s="15"/>
    </row>
    <row r="32" spans="1:53" s="16" customFormat="1">
      <c r="A32" s="7"/>
      <c r="B32" s="11" t="s">
        <v>535</v>
      </c>
      <c r="C32" s="12" t="s">
        <v>371</v>
      </c>
      <c r="D32" s="3"/>
      <c r="E32" s="4">
        <v>39</v>
      </c>
      <c r="F32" s="4"/>
      <c r="G32" s="3" t="s">
        <v>33</v>
      </c>
      <c r="H32" s="3" t="s">
        <v>33</v>
      </c>
      <c r="I32" s="4"/>
      <c r="J32" s="4"/>
      <c r="K32" s="4"/>
      <c r="L32" s="4"/>
      <c r="M32" s="4"/>
      <c r="N32" s="4"/>
      <c r="O32" s="4"/>
      <c r="P32" s="4">
        <f t="shared" si="3"/>
        <v>39</v>
      </c>
      <c r="Q32" s="4"/>
      <c r="R32" s="4"/>
      <c r="S32" s="4"/>
      <c r="T32" s="3" t="s">
        <v>154</v>
      </c>
      <c r="U32" s="3" t="s">
        <v>225</v>
      </c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4"/>
      <c r="AS32" s="3"/>
      <c r="AT32" s="3"/>
      <c r="AU32" s="3"/>
      <c r="AV32" s="3"/>
      <c r="AW32" s="3"/>
      <c r="AX32" s="3"/>
      <c r="AY32" s="3"/>
      <c r="AZ32" s="11"/>
      <c r="BA32" s="15"/>
    </row>
    <row r="33" spans="1:53" s="16" customFormat="1">
      <c r="A33" s="7"/>
      <c r="B33" s="11" t="s">
        <v>866</v>
      </c>
      <c r="C33" s="12" t="s">
        <v>371</v>
      </c>
      <c r="D33" s="3"/>
      <c r="E33" s="4">
        <v>39</v>
      </c>
      <c r="F33" s="4"/>
      <c r="G33" s="3" t="s">
        <v>33</v>
      </c>
      <c r="H33" s="3" t="s">
        <v>33</v>
      </c>
      <c r="I33" s="4"/>
      <c r="J33" s="4"/>
      <c r="K33" s="4"/>
      <c r="L33" s="4"/>
      <c r="M33" s="4"/>
      <c r="N33" s="4"/>
      <c r="O33" s="4"/>
      <c r="P33" s="4">
        <f t="shared" si="3"/>
        <v>39</v>
      </c>
      <c r="Q33" s="4"/>
      <c r="R33" s="4"/>
      <c r="S33" s="4"/>
      <c r="T33" s="3" t="s">
        <v>154</v>
      </c>
      <c r="U33" s="3" t="s">
        <v>225</v>
      </c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4"/>
      <c r="AS33" s="3"/>
      <c r="AT33" s="3"/>
      <c r="AU33" s="3"/>
      <c r="AV33" s="3"/>
      <c r="AW33" s="3"/>
      <c r="AX33" s="3"/>
      <c r="AY33" s="3"/>
      <c r="AZ33" s="11"/>
      <c r="BA33" s="15"/>
    </row>
    <row r="34" spans="1:53">
      <c r="B34" s="11" t="s">
        <v>867</v>
      </c>
      <c r="C34" s="12" t="s">
        <v>371</v>
      </c>
      <c r="D34" s="3"/>
      <c r="E34" s="4">
        <v>43</v>
      </c>
      <c r="F34" s="4"/>
      <c r="G34" s="3" t="s">
        <v>33</v>
      </c>
      <c r="H34" s="3" t="s">
        <v>33</v>
      </c>
      <c r="I34" s="4"/>
      <c r="J34" s="4"/>
      <c r="K34" s="4"/>
      <c r="L34" s="4"/>
      <c r="M34" s="4"/>
      <c r="N34" s="4"/>
      <c r="O34" s="4"/>
      <c r="P34" s="4">
        <f t="shared" si="3"/>
        <v>43</v>
      </c>
      <c r="Q34" s="4"/>
      <c r="R34" s="4"/>
      <c r="S34" s="4"/>
      <c r="T34" s="3" t="s">
        <v>154</v>
      </c>
      <c r="U34" s="3" t="s">
        <v>225</v>
      </c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4"/>
      <c r="AS34" s="3"/>
      <c r="AT34" s="3"/>
      <c r="AU34" s="3"/>
      <c r="AV34" s="3"/>
      <c r="AW34" s="3"/>
      <c r="AX34" s="3"/>
      <c r="AY34" s="3"/>
      <c r="AZ34" s="11"/>
    </row>
    <row r="35" spans="1:53">
      <c r="B35" s="11" t="s">
        <v>868</v>
      </c>
      <c r="C35" s="12" t="s">
        <v>371</v>
      </c>
      <c r="D35" s="3"/>
      <c r="E35" s="4">
        <v>42</v>
      </c>
      <c r="F35" s="4"/>
      <c r="G35" s="3" t="s">
        <v>33</v>
      </c>
      <c r="H35" s="3" t="s">
        <v>33</v>
      </c>
      <c r="I35" s="4"/>
      <c r="J35" s="4"/>
      <c r="K35" s="4"/>
      <c r="L35" s="4"/>
      <c r="M35" s="4"/>
      <c r="N35" s="4"/>
      <c r="O35" s="4"/>
      <c r="P35" s="4">
        <f t="shared" si="3"/>
        <v>42</v>
      </c>
      <c r="Q35" s="4"/>
      <c r="R35" s="4"/>
      <c r="S35" s="4"/>
      <c r="T35" s="3" t="s">
        <v>154</v>
      </c>
      <c r="U35" s="3" t="s">
        <v>225</v>
      </c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4"/>
      <c r="AS35" s="3"/>
      <c r="AT35" s="3"/>
      <c r="AU35" s="3"/>
      <c r="AV35" s="3"/>
      <c r="AW35" s="3"/>
      <c r="AX35" s="3"/>
      <c r="AY35" s="3"/>
      <c r="AZ35" s="11"/>
    </row>
    <row r="36" spans="1:53" s="16" customFormat="1">
      <c r="A36" s="7"/>
      <c r="B36" s="11" t="s">
        <v>869</v>
      </c>
      <c r="C36" s="12" t="s">
        <v>371</v>
      </c>
      <c r="D36" s="3"/>
      <c r="E36" s="4">
        <v>39</v>
      </c>
      <c r="F36" s="4"/>
      <c r="G36" s="3" t="s">
        <v>33</v>
      </c>
      <c r="H36" s="3" t="s">
        <v>33</v>
      </c>
      <c r="I36" s="4"/>
      <c r="J36" s="4"/>
      <c r="K36" s="4"/>
      <c r="L36" s="4"/>
      <c r="M36" s="4"/>
      <c r="N36" s="4"/>
      <c r="O36" s="4"/>
      <c r="P36" s="4">
        <f t="shared" si="3"/>
        <v>39</v>
      </c>
      <c r="Q36" s="4"/>
      <c r="R36" s="4"/>
      <c r="S36" s="4"/>
      <c r="T36" s="3" t="s">
        <v>154</v>
      </c>
      <c r="U36" s="3" t="s">
        <v>225</v>
      </c>
      <c r="V36" s="3"/>
      <c r="W36" s="3"/>
      <c r="X36" s="3"/>
      <c r="Y36" s="3"/>
      <c r="Z36" s="3"/>
      <c r="AA36" s="3"/>
      <c r="AB36" s="3"/>
      <c r="AC36" s="3" t="s">
        <v>597</v>
      </c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4"/>
      <c r="AS36" s="3"/>
      <c r="AT36" s="3"/>
      <c r="AU36" s="3"/>
      <c r="AV36" s="3"/>
      <c r="AW36" s="3"/>
      <c r="AX36" s="3"/>
      <c r="AY36" s="3"/>
      <c r="AZ36" s="11"/>
      <c r="BA36" s="15"/>
    </row>
    <row r="37" spans="1:53">
      <c r="B37" s="11" t="s">
        <v>870</v>
      </c>
      <c r="C37" s="12" t="s">
        <v>371</v>
      </c>
      <c r="D37" s="3"/>
      <c r="E37" s="4">
        <v>41</v>
      </c>
      <c r="F37" s="4"/>
      <c r="G37" s="3" t="s">
        <v>33</v>
      </c>
      <c r="H37" s="3" t="s">
        <v>33</v>
      </c>
      <c r="I37" s="4"/>
      <c r="J37" s="4"/>
      <c r="K37" s="4"/>
      <c r="L37" s="4"/>
      <c r="M37" s="4"/>
      <c r="N37" s="4"/>
      <c r="O37" s="4"/>
      <c r="P37" s="4">
        <f t="shared" si="3"/>
        <v>41</v>
      </c>
      <c r="Q37" s="4"/>
      <c r="R37" s="4"/>
      <c r="S37" s="4"/>
      <c r="T37" s="3" t="s">
        <v>154</v>
      </c>
      <c r="U37" s="3" t="s">
        <v>225</v>
      </c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4"/>
      <c r="AS37" s="3"/>
      <c r="AT37" s="3"/>
      <c r="AU37" s="3"/>
      <c r="AV37" s="3"/>
      <c r="AW37" s="3"/>
      <c r="AX37" s="3"/>
      <c r="AY37" s="3"/>
      <c r="AZ37" s="11"/>
    </row>
    <row r="38" spans="1:53">
      <c r="B38" s="11" t="s">
        <v>871</v>
      </c>
      <c r="C38" s="12" t="s">
        <v>371</v>
      </c>
      <c r="D38" s="3"/>
      <c r="E38" s="4">
        <v>42</v>
      </c>
      <c r="F38" s="4"/>
      <c r="G38" s="3" t="s">
        <v>33</v>
      </c>
      <c r="H38" s="3" t="s">
        <v>33</v>
      </c>
      <c r="I38" s="4"/>
      <c r="J38" s="4"/>
      <c r="K38" s="4"/>
      <c r="L38" s="4"/>
      <c r="M38" s="4"/>
      <c r="N38" s="4"/>
      <c r="O38" s="4"/>
      <c r="P38" s="4">
        <f t="shared" si="3"/>
        <v>42</v>
      </c>
      <c r="Q38" s="4"/>
      <c r="R38" s="4"/>
      <c r="S38" s="4"/>
      <c r="T38" s="3" t="s">
        <v>154</v>
      </c>
      <c r="U38" s="3" t="s">
        <v>225</v>
      </c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4"/>
      <c r="AS38" s="3"/>
      <c r="AT38" s="3"/>
      <c r="AU38" s="3"/>
      <c r="AV38" s="3"/>
      <c r="AW38" s="3"/>
      <c r="AX38" s="3"/>
      <c r="AY38" s="3"/>
      <c r="AZ38" s="11"/>
    </row>
    <row r="39" spans="1:53" s="16" customFormat="1">
      <c r="A39" s="7"/>
      <c r="B39" s="11" t="s">
        <v>872</v>
      </c>
      <c r="C39" s="2" t="s">
        <v>581</v>
      </c>
      <c r="D39" s="3"/>
      <c r="E39" s="4">
        <v>36</v>
      </c>
      <c r="F39" s="4"/>
      <c r="G39" s="3" t="s">
        <v>33</v>
      </c>
      <c r="H39" s="3" t="s">
        <v>33</v>
      </c>
      <c r="I39" s="4"/>
      <c r="J39" s="4"/>
      <c r="K39" s="4"/>
      <c r="L39" s="4"/>
      <c r="M39" s="4"/>
      <c r="N39" s="4"/>
      <c r="O39" s="4"/>
      <c r="P39" s="4">
        <f t="shared" si="3"/>
        <v>36</v>
      </c>
      <c r="Q39" s="4"/>
      <c r="R39" s="3" t="s">
        <v>354</v>
      </c>
      <c r="S39" s="3"/>
      <c r="T39" s="3" t="s">
        <v>153</v>
      </c>
      <c r="U39" s="3"/>
      <c r="V39" s="3" t="s">
        <v>156</v>
      </c>
      <c r="W39" s="3" t="s">
        <v>416</v>
      </c>
      <c r="X39" s="3"/>
      <c r="Y39" s="3"/>
      <c r="Z39" s="3" t="s">
        <v>876</v>
      </c>
      <c r="AA39" s="3"/>
      <c r="AB39" s="3"/>
      <c r="AC39" s="3" t="s">
        <v>583</v>
      </c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4"/>
      <c r="AS39" s="3"/>
      <c r="AT39" s="3"/>
      <c r="AU39" s="3"/>
      <c r="AV39" s="3"/>
      <c r="AW39" s="3"/>
      <c r="AX39" s="3"/>
      <c r="AY39" s="3"/>
      <c r="AZ39" s="11"/>
      <c r="BA39" s="15"/>
    </row>
    <row r="40" spans="1:53" s="206" customFormat="1" ht="27.6">
      <c r="A40" s="206" t="s">
        <v>364</v>
      </c>
      <c r="B40" s="207" t="s">
        <v>425</v>
      </c>
      <c r="C40" s="210" t="s">
        <v>959</v>
      </c>
      <c r="D40" s="207" t="s">
        <v>548</v>
      </c>
      <c r="E40" s="208">
        <f t="shared" ref="E40:AZ40" si="4">SUM(E41:E64)</f>
        <v>936</v>
      </c>
      <c r="F40" s="208">
        <f t="shared" si="4"/>
        <v>0</v>
      </c>
      <c r="G40" s="208">
        <f t="shared" si="4"/>
        <v>0</v>
      </c>
      <c r="H40" s="208">
        <f t="shared" si="4"/>
        <v>0</v>
      </c>
      <c r="I40" s="208">
        <f t="shared" si="4"/>
        <v>0</v>
      </c>
      <c r="J40" s="208">
        <f t="shared" si="4"/>
        <v>0</v>
      </c>
      <c r="K40" s="208">
        <f t="shared" si="4"/>
        <v>0</v>
      </c>
      <c r="L40" s="208">
        <f t="shared" si="4"/>
        <v>0</v>
      </c>
      <c r="M40" s="208">
        <f t="shared" si="4"/>
        <v>0</v>
      </c>
      <c r="N40" s="208">
        <f t="shared" si="4"/>
        <v>0</v>
      </c>
      <c r="O40" s="208">
        <f t="shared" si="4"/>
        <v>0</v>
      </c>
      <c r="P40" s="208">
        <f t="shared" si="4"/>
        <v>944</v>
      </c>
      <c r="Q40" s="208">
        <f t="shared" si="4"/>
        <v>0</v>
      </c>
      <c r="R40" s="208">
        <f t="shared" si="4"/>
        <v>0</v>
      </c>
      <c r="S40" s="208">
        <f t="shared" si="4"/>
        <v>0</v>
      </c>
      <c r="T40" s="208">
        <f t="shared" si="4"/>
        <v>0</v>
      </c>
      <c r="U40" s="208">
        <f t="shared" si="4"/>
        <v>0</v>
      </c>
      <c r="V40" s="208">
        <f t="shared" si="4"/>
        <v>0</v>
      </c>
      <c r="W40" s="208">
        <f t="shared" si="4"/>
        <v>0</v>
      </c>
      <c r="X40" s="208">
        <f t="shared" si="4"/>
        <v>0</v>
      </c>
      <c r="Y40" s="208">
        <f t="shared" si="4"/>
        <v>0</v>
      </c>
      <c r="Z40" s="208">
        <f t="shared" si="4"/>
        <v>0</v>
      </c>
      <c r="AA40" s="208">
        <f t="shared" si="4"/>
        <v>0</v>
      </c>
      <c r="AB40" s="208">
        <f t="shared" si="4"/>
        <v>0</v>
      </c>
      <c r="AC40" s="208">
        <f t="shared" si="4"/>
        <v>0</v>
      </c>
      <c r="AD40" s="208">
        <f t="shared" si="4"/>
        <v>0</v>
      </c>
      <c r="AE40" s="208">
        <f t="shared" si="4"/>
        <v>0</v>
      </c>
      <c r="AF40" s="208">
        <f t="shared" si="4"/>
        <v>0</v>
      </c>
      <c r="AG40" s="208">
        <f t="shared" si="4"/>
        <v>0</v>
      </c>
      <c r="AH40" s="208">
        <f t="shared" si="4"/>
        <v>0</v>
      </c>
      <c r="AI40" s="208">
        <f t="shared" si="4"/>
        <v>0</v>
      </c>
      <c r="AJ40" s="208">
        <f t="shared" si="4"/>
        <v>0</v>
      </c>
      <c r="AK40" s="208">
        <f t="shared" si="4"/>
        <v>0</v>
      </c>
      <c r="AL40" s="208">
        <f t="shared" si="4"/>
        <v>0</v>
      </c>
      <c r="AM40" s="208">
        <f t="shared" si="4"/>
        <v>0</v>
      </c>
      <c r="AN40" s="208">
        <f t="shared" si="4"/>
        <v>0</v>
      </c>
      <c r="AO40" s="208">
        <f t="shared" si="4"/>
        <v>0</v>
      </c>
      <c r="AP40" s="208">
        <f t="shared" si="4"/>
        <v>0</v>
      </c>
      <c r="AQ40" s="208">
        <f t="shared" si="4"/>
        <v>0</v>
      </c>
      <c r="AR40" s="208">
        <f t="shared" si="4"/>
        <v>0</v>
      </c>
      <c r="AS40" s="208">
        <f t="shared" si="4"/>
        <v>0</v>
      </c>
      <c r="AT40" s="208">
        <f t="shared" si="4"/>
        <v>0</v>
      </c>
      <c r="AU40" s="208">
        <f t="shared" si="4"/>
        <v>0</v>
      </c>
      <c r="AV40" s="208">
        <f t="shared" si="4"/>
        <v>0</v>
      </c>
      <c r="AW40" s="208">
        <f t="shared" si="4"/>
        <v>0</v>
      </c>
      <c r="AX40" s="208">
        <f t="shared" si="4"/>
        <v>0</v>
      </c>
      <c r="AY40" s="208">
        <f t="shared" si="4"/>
        <v>0</v>
      </c>
      <c r="AZ40" s="208">
        <f t="shared" si="4"/>
        <v>0</v>
      </c>
      <c r="BA40" s="209"/>
    </row>
    <row r="41" spans="1:53">
      <c r="B41" s="95" t="s">
        <v>873</v>
      </c>
      <c r="C41" s="2" t="s">
        <v>421</v>
      </c>
      <c r="D41" s="3"/>
      <c r="E41" s="4"/>
      <c r="F41" s="4"/>
      <c r="G41" s="3" t="s">
        <v>33</v>
      </c>
      <c r="H41" s="3" t="s">
        <v>33</v>
      </c>
      <c r="I41" s="4"/>
      <c r="J41" s="4"/>
      <c r="K41" s="4"/>
      <c r="L41" s="4"/>
      <c r="M41" s="4"/>
      <c r="N41" s="4"/>
      <c r="O41" s="4"/>
      <c r="P41" s="4">
        <v>8</v>
      </c>
      <c r="Q41" s="4"/>
      <c r="R41" s="3" t="s">
        <v>354</v>
      </c>
      <c r="S41" s="3"/>
      <c r="T41" s="3" t="s">
        <v>153</v>
      </c>
      <c r="U41" s="3"/>
      <c r="V41" s="3" t="s">
        <v>156</v>
      </c>
      <c r="W41" s="3" t="s">
        <v>416</v>
      </c>
      <c r="X41" s="3"/>
      <c r="Y41" s="3"/>
      <c r="Z41" s="3" t="s">
        <v>874</v>
      </c>
      <c r="AA41" s="3"/>
      <c r="AB41" s="3"/>
      <c r="AC41" s="3"/>
      <c r="AD41" s="3"/>
      <c r="AE41" s="3"/>
      <c r="AF41" s="3"/>
      <c r="AG41" s="3"/>
      <c r="AH41" s="3"/>
      <c r="AI41" s="4">
        <f>E41</f>
        <v>0</v>
      </c>
      <c r="AJ41" s="3"/>
      <c r="AK41" s="3">
        <f>E41*2</f>
        <v>0</v>
      </c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95"/>
    </row>
    <row r="42" spans="1:53" s="16" customFormat="1">
      <c r="A42" s="7"/>
      <c r="B42" s="11" t="s">
        <v>537</v>
      </c>
      <c r="C42" s="12" t="s">
        <v>371</v>
      </c>
      <c r="D42" s="3"/>
      <c r="E42" s="4">
        <v>47</v>
      </c>
      <c r="F42" s="4"/>
      <c r="G42" s="3" t="s">
        <v>33</v>
      </c>
      <c r="H42" s="3" t="s">
        <v>33</v>
      </c>
      <c r="I42" s="4"/>
      <c r="J42" s="4"/>
      <c r="K42" s="4"/>
      <c r="L42" s="4"/>
      <c r="M42" s="4"/>
      <c r="N42" s="4"/>
      <c r="O42" s="4"/>
      <c r="P42" s="4">
        <f t="shared" ref="P42:P64" si="5">E42</f>
        <v>47</v>
      </c>
      <c r="Q42" s="4"/>
      <c r="R42" s="4"/>
      <c r="S42" s="4"/>
      <c r="T42" s="3" t="s">
        <v>154</v>
      </c>
      <c r="U42" s="3" t="s">
        <v>225</v>
      </c>
      <c r="V42" s="3"/>
      <c r="W42" s="3"/>
      <c r="X42" s="3"/>
      <c r="Y42" s="3"/>
      <c r="Z42" s="3"/>
      <c r="AA42" s="3"/>
      <c r="AB42" s="3"/>
      <c r="AC42" s="3" t="s">
        <v>878</v>
      </c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4"/>
      <c r="AS42" s="3"/>
      <c r="AT42" s="3"/>
      <c r="AU42" s="3"/>
      <c r="AV42" s="3"/>
      <c r="AW42" s="3"/>
      <c r="AX42" s="3"/>
      <c r="AY42" s="3"/>
      <c r="AZ42" s="11"/>
      <c r="BA42" s="15"/>
    </row>
    <row r="43" spans="1:53" s="16" customFormat="1">
      <c r="A43" s="7"/>
      <c r="B43" s="11" t="s">
        <v>538</v>
      </c>
      <c r="C43" s="12" t="s">
        <v>371</v>
      </c>
      <c r="D43" s="3"/>
      <c r="E43" s="4">
        <v>42</v>
      </c>
      <c r="F43" s="4"/>
      <c r="G43" s="3" t="s">
        <v>33</v>
      </c>
      <c r="H43" s="3" t="s">
        <v>33</v>
      </c>
      <c r="I43" s="4"/>
      <c r="J43" s="4"/>
      <c r="K43" s="4"/>
      <c r="L43" s="4"/>
      <c r="M43" s="4"/>
      <c r="N43" s="4"/>
      <c r="O43" s="4"/>
      <c r="P43" s="4">
        <f t="shared" si="5"/>
        <v>42</v>
      </c>
      <c r="Q43" s="4"/>
      <c r="R43" s="4"/>
      <c r="S43" s="4"/>
      <c r="T43" s="3" t="s">
        <v>154</v>
      </c>
      <c r="U43" s="3" t="s">
        <v>225</v>
      </c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4"/>
      <c r="AS43" s="3"/>
      <c r="AT43" s="3"/>
      <c r="AU43" s="3"/>
      <c r="AV43" s="3"/>
      <c r="AW43" s="3"/>
      <c r="AX43" s="3"/>
      <c r="AY43" s="3"/>
      <c r="AZ43" s="11"/>
      <c r="BA43" s="15"/>
    </row>
    <row r="44" spans="1:53" s="16" customFormat="1">
      <c r="A44" s="7"/>
      <c r="B44" s="11" t="s">
        <v>539</v>
      </c>
      <c r="C44" s="12" t="s">
        <v>371</v>
      </c>
      <c r="D44" s="3"/>
      <c r="E44" s="4">
        <v>32</v>
      </c>
      <c r="F44" s="4"/>
      <c r="G44" s="3" t="s">
        <v>33</v>
      </c>
      <c r="H44" s="3" t="s">
        <v>33</v>
      </c>
      <c r="I44" s="4"/>
      <c r="J44" s="4"/>
      <c r="K44" s="4"/>
      <c r="L44" s="4"/>
      <c r="M44" s="4"/>
      <c r="N44" s="4"/>
      <c r="O44" s="4"/>
      <c r="P44" s="4">
        <f t="shared" si="5"/>
        <v>32</v>
      </c>
      <c r="Q44" s="4"/>
      <c r="R44" s="4"/>
      <c r="S44" s="4"/>
      <c r="T44" s="3" t="s">
        <v>154</v>
      </c>
      <c r="U44" s="3" t="s">
        <v>225</v>
      </c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4"/>
      <c r="AS44" s="3"/>
      <c r="AT44" s="3"/>
      <c r="AU44" s="3"/>
      <c r="AV44" s="3"/>
      <c r="AW44" s="3"/>
      <c r="AX44" s="3"/>
      <c r="AY44" s="3"/>
      <c r="AZ44" s="11"/>
      <c r="BA44" s="15"/>
    </row>
    <row r="45" spans="1:53" s="16" customFormat="1">
      <c r="A45" s="7"/>
      <c r="B45" s="11" t="s">
        <v>540</v>
      </c>
      <c r="C45" s="12" t="s">
        <v>371</v>
      </c>
      <c r="D45" s="3"/>
      <c r="E45" s="4">
        <v>41</v>
      </c>
      <c r="F45" s="4"/>
      <c r="G45" s="3" t="s">
        <v>33</v>
      </c>
      <c r="H45" s="3" t="s">
        <v>33</v>
      </c>
      <c r="I45" s="4"/>
      <c r="J45" s="4"/>
      <c r="K45" s="4"/>
      <c r="L45" s="4"/>
      <c r="M45" s="4"/>
      <c r="N45" s="4"/>
      <c r="O45" s="4"/>
      <c r="P45" s="4">
        <f t="shared" si="5"/>
        <v>41</v>
      </c>
      <c r="Q45" s="4"/>
      <c r="R45" s="4"/>
      <c r="S45" s="4"/>
      <c r="T45" s="3" t="s">
        <v>154</v>
      </c>
      <c r="U45" s="3" t="s">
        <v>225</v>
      </c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4"/>
      <c r="AS45" s="3"/>
      <c r="AT45" s="3"/>
      <c r="AU45" s="3"/>
      <c r="AV45" s="3"/>
      <c r="AW45" s="3"/>
      <c r="AX45" s="3"/>
      <c r="AY45" s="3"/>
      <c r="AZ45" s="11"/>
      <c r="BA45" s="15"/>
    </row>
    <row r="46" spans="1:53" s="16" customFormat="1">
      <c r="A46" s="7"/>
      <c r="B46" s="11" t="s">
        <v>541</v>
      </c>
      <c r="C46" s="12" t="s">
        <v>371</v>
      </c>
      <c r="D46" s="3"/>
      <c r="E46" s="4">
        <v>40</v>
      </c>
      <c r="F46" s="4"/>
      <c r="G46" s="3" t="s">
        <v>33</v>
      </c>
      <c r="H46" s="3" t="s">
        <v>33</v>
      </c>
      <c r="I46" s="4"/>
      <c r="J46" s="4"/>
      <c r="K46" s="4"/>
      <c r="L46" s="4"/>
      <c r="M46" s="4"/>
      <c r="N46" s="4"/>
      <c r="O46" s="4"/>
      <c r="P46" s="4">
        <f t="shared" si="5"/>
        <v>40</v>
      </c>
      <c r="Q46" s="4"/>
      <c r="R46" s="3" t="s">
        <v>354</v>
      </c>
      <c r="S46" s="4"/>
      <c r="T46" s="3" t="s">
        <v>154</v>
      </c>
      <c r="U46" s="3" t="s">
        <v>225</v>
      </c>
      <c r="V46" s="3"/>
      <c r="W46" s="3"/>
      <c r="X46" s="3"/>
      <c r="Y46" s="3"/>
      <c r="Z46" s="3"/>
      <c r="AA46" s="3"/>
      <c r="AB46" s="3"/>
      <c r="AC46" s="3" t="s">
        <v>599</v>
      </c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4"/>
      <c r="AS46" s="3"/>
      <c r="AT46" s="3"/>
      <c r="AU46" s="3"/>
      <c r="AV46" s="3"/>
      <c r="AW46" s="3"/>
      <c r="AX46" s="3"/>
      <c r="AY46" s="3"/>
      <c r="AZ46" s="11"/>
      <c r="BA46" s="15"/>
    </row>
    <row r="47" spans="1:53" s="16" customFormat="1">
      <c r="A47" s="7"/>
      <c r="B47" s="11" t="s">
        <v>542</v>
      </c>
      <c r="C47" s="12" t="s">
        <v>371</v>
      </c>
      <c r="D47" s="3"/>
      <c r="E47" s="4">
        <v>37</v>
      </c>
      <c r="F47" s="4"/>
      <c r="G47" s="3" t="s">
        <v>33</v>
      </c>
      <c r="H47" s="3" t="s">
        <v>33</v>
      </c>
      <c r="I47" s="4"/>
      <c r="J47" s="4"/>
      <c r="K47" s="4"/>
      <c r="L47" s="4"/>
      <c r="M47" s="4"/>
      <c r="N47" s="4"/>
      <c r="O47" s="4"/>
      <c r="P47" s="4">
        <f t="shared" si="5"/>
        <v>37</v>
      </c>
      <c r="Q47" s="4"/>
      <c r="R47" s="4"/>
      <c r="S47" s="4"/>
      <c r="T47" s="3" t="s">
        <v>191</v>
      </c>
      <c r="U47" s="3"/>
      <c r="V47" s="3" t="s">
        <v>192</v>
      </c>
      <c r="W47" s="3" t="s">
        <v>416</v>
      </c>
      <c r="X47" s="3"/>
      <c r="Y47" s="3"/>
      <c r="Z47" s="3"/>
      <c r="AA47" s="3"/>
      <c r="AB47" s="3"/>
      <c r="AC47" s="3" t="s">
        <v>877</v>
      </c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4"/>
      <c r="AS47" s="3"/>
      <c r="AT47" s="3"/>
      <c r="AU47" s="3"/>
      <c r="AV47" s="3"/>
      <c r="AW47" s="3"/>
      <c r="AX47" s="3"/>
      <c r="AY47" s="3"/>
      <c r="AZ47" s="11"/>
      <c r="BA47" s="15"/>
    </row>
    <row r="48" spans="1:53" s="16" customFormat="1">
      <c r="A48" s="7"/>
      <c r="B48" s="11" t="s">
        <v>543</v>
      </c>
      <c r="C48" s="12" t="s">
        <v>371</v>
      </c>
      <c r="D48" s="3"/>
      <c r="E48" s="4">
        <v>28</v>
      </c>
      <c r="F48" s="4"/>
      <c r="G48" s="3" t="s">
        <v>33</v>
      </c>
      <c r="H48" s="3" t="s">
        <v>33</v>
      </c>
      <c r="I48" s="4"/>
      <c r="J48" s="4"/>
      <c r="K48" s="4"/>
      <c r="L48" s="4"/>
      <c r="M48" s="4"/>
      <c r="N48" s="4"/>
      <c r="O48" s="4"/>
      <c r="P48" s="4">
        <f t="shared" si="5"/>
        <v>28</v>
      </c>
      <c r="Q48" s="4"/>
      <c r="R48" s="4"/>
      <c r="S48" s="4"/>
      <c r="T48" s="3" t="s">
        <v>154</v>
      </c>
      <c r="U48" s="3" t="s">
        <v>225</v>
      </c>
      <c r="V48" s="3"/>
      <c r="W48" s="3"/>
      <c r="X48" s="3"/>
      <c r="Y48" s="3"/>
      <c r="Z48" s="3" t="s">
        <v>250</v>
      </c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4"/>
      <c r="AS48" s="3"/>
      <c r="AT48" s="3"/>
      <c r="AU48" s="3"/>
      <c r="AV48" s="3"/>
      <c r="AW48" s="3"/>
      <c r="AX48" s="3"/>
      <c r="AY48" s="3"/>
      <c r="AZ48" s="11"/>
      <c r="BA48" s="15"/>
    </row>
    <row r="49" spans="1:53" s="16" customFormat="1">
      <c r="A49" s="7"/>
      <c r="B49" s="11" t="s">
        <v>544</v>
      </c>
      <c r="C49" s="12" t="s">
        <v>371</v>
      </c>
      <c r="D49" s="3"/>
      <c r="E49" s="4">
        <v>41</v>
      </c>
      <c r="F49" s="4"/>
      <c r="G49" s="3" t="s">
        <v>33</v>
      </c>
      <c r="H49" s="3" t="s">
        <v>33</v>
      </c>
      <c r="I49" s="4"/>
      <c r="J49" s="4"/>
      <c r="K49" s="4"/>
      <c r="L49" s="4"/>
      <c r="M49" s="4"/>
      <c r="N49" s="4"/>
      <c r="O49" s="4"/>
      <c r="P49" s="4">
        <f t="shared" si="5"/>
        <v>41</v>
      </c>
      <c r="Q49" s="4"/>
      <c r="R49" s="4"/>
      <c r="S49" s="4"/>
      <c r="T49" s="3" t="s">
        <v>154</v>
      </c>
      <c r="U49" s="3" t="s">
        <v>225</v>
      </c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4"/>
      <c r="AS49" s="3"/>
      <c r="AT49" s="3"/>
      <c r="AU49" s="3"/>
      <c r="AV49" s="3"/>
      <c r="AW49" s="3"/>
      <c r="AX49" s="3"/>
      <c r="AY49" s="3"/>
      <c r="AZ49" s="11"/>
      <c r="BA49" s="15"/>
    </row>
    <row r="50" spans="1:53" s="16" customFormat="1">
      <c r="A50" s="7"/>
      <c r="B50" s="11" t="s">
        <v>545</v>
      </c>
      <c r="C50" s="12" t="s">
        <v>371</v>
      </c>
      <c r="D50" s="3"/>
      <c r="E50" s="4">
        <v>44</v>
      </c>
      <c r="F50" s="4"/>
      <c r="G50" s="3" t="s">
        <v>33</v>
      </c>
      <c r="H50" s="3" t="s">
        <v>33</v>
      </c>
      <c r="I50" s="4"/>
      <c r="J50" s="4"/>
      <c r="K50" s="4"/>
      <c r="L50" s="4"/>
      <c r="M50" s="4"/>
      <c r="N50" s="4"/>
      <c r="O50" s="4"/>
      <c r="P50" s="4">
        <f t="shared" si="5"/>
        <v>44</v>
      </c>
      <c r="Q50" s="4"/>
      <c r="R50" s="4"/>
      <c r="S50" s="4"/>
      <c r="T50" s="3" t="s">
        <v>154</v>
      </c>
      <c r="U50" s="3" t="s">
        <v>225</v>
      </c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4"/>
      <c r="AS50" s="3"/>
      <c r="AT50" s="3"/>
      <c r="AU50" s="3"/>
      <c r="AV50" s="3"/>
      <c r="AW50" s="3"/>
      <c r="AX50" s="3"/>
      <c r="AY50" s="3"/>
      <c r="AZ50" s="11"/>
      <c r="BA50" s="15"/>
    </row>
    <row r="51" spans="1:53" s="16" customFormat="1">
      <c r="A51" s="7"/>
      <c r="B51" s="11" t="s">
        <v>546</v>
      </c>
      <c r="C51" s="12" t="s">
        <v>371</v>
      </c>
      <c r="D51" s="3"/>
      <c r="E51" s="4">
        <v>42</v>
      </c>
      <c r="F51" s="4"/>
      <c r="G51" s="3" t="s">
        <v>33</v>
      </c>
      <c r="H51" s="3" t="s">
        <v>33</v>
      </c>
      <c r="I51" s="4"/>
      <c r="J51" s="4"/>
      <c r="K51" s="4"/>
      <c r="L51" s="4"/>
      <c r="M51" s="4"/>
      <c r="N51" s="4"/>
      <c r="O51" s="4"/>
      <c r="P51" s="4">
        <f t="shared" si="5"/>
        <v>42</v>
      </c>
      <c r="Q51" s="4"/>
      <c r="R51" s="4"/>
      <c r="S51" s="4"/>
      <c r="T51" s="3" t="s">
        <v>154</v>
      </c>
      <c r="U51" s="3" t="s">
        <v>225</v>
      </c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4"/>
      <c r="AS51" s="3"/>
      <c r="AT51" s="3"/>
      <c r="AU51" s="3"/>
      <c r="AV51" s="3"/>
      <c r="AW51" s="3"/>
      <c r="AX51" s="3"/>
      <c r="AY51" s="3"/>
      <c r="AZ51" s="11"/>
      <c r="BA51" s="15"/>
    </row>
    <row r="52" spans="1:53" s="16" customFormat="1">
      <c r="A52" s="7"/>
      <c r="B52" s="11" t="s">
        <v>547</v>
      </c>
      <c r="C52" s="12" t="s">
        <v>371</v>
      </c>
      <c r="D52" s="3"/>
      <c r="E52" s="4">
        <v>46</v>
      </c>
      <c r="F52" s="4"/>
      <c r="G52" s="3" t="s">
        <v>33</v>
      </c>
      <c r="H52" s="3" t="s">
        <v>33</v>
      </c>
      <c r="I52" s="4"/>
      <c r="J52" s="4"/>
      <c r="K52" s="4"/>
      <c r="L52" s="4"/>
      <c r="M52" s="4"/>
      <c r="N52" s="4"/>
      <c r="O52" s="4"/>
      <c r="P52" s="4">
        <f t="shared" si="5"/>
        <v>46</v>
      </c>
      <c r="Q52" s="4"/>
      <c r="R52" s="4"/>
      <c r="S52" s="4"/>
      <c r="T52" s="3" t="s">
        <v>154</v>
      </c>
      <c r="U52" s="3" t="s">
        <v>225</v>
      </c>
      <c r="V52" s="3"/>
      <c r="W52" s="3"/>
      <c r="X52" s="3"/>
      <c r="Y52" s="3"/>
      <c r="Z52" s="3"/>
      <c r="AA52" s="3"/>
      <c r="AB52" s="3"/>
      <c r="AC52" s="3" t="s">
        <v>597</v>
      </c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4"/>
      <c r="AS52" s="3"/>
      <c r="AT52" s="3"/>
      <c r="AU52" s="3"/>
      <c r="AV52" s="3"/>
      <c r="AW52" s="3"/>
      <c r="AX52" s="3"/>
      <c r="AY52" s="3"/>
      <c r="AZ52" s="11"/>
      <c r="BA52" s="15"/>
    </row>
    <row r="53" spans="1:53" s="16" customFormat="1">
      <c r="A53" s="7"/>
      <c r="B53" s="11" t="s">
        <v>571</v>
      </c>
      <c r="C53" s="12" t="s">
        <v>371</v>
      </c>
      <c r="D53" s="3"/>
      <c r="E53" s="4">
        <v>48</v>
      </c>
      <c r="F53" s="4"/>
      <c r="G53" s="3" t="s">
        <v>33</v>
      </c>
      <c r="H53" s="3" t="s">
        <v>33</v>
      </c>
      <c r="I53" s="4"/>
      <c r="J53" s="4"/>
      <c r="K53" s="4"/>
      <c r="L53" s="4"/>
      <c r="M53" s="4"/>
      <c r="N53" s="4"/>
      <c r="O53" s="4"/>
      <c r="P53" s="4">
        <f t="shared" si="5"/>
        <v>48</v>
      </c>
      <c r="Q53" s="4"/>
      <c r="R53" s="4"/>
      <c r="S53" s="4"/>
      <c r="T53" s="3" t="s">
        <v>154</v>
      </c>
      <c r="U53" s="3" t="s">
        <v>225</v>
      </c>
      <c r="V53" s="3"/>
      <c r="W53" s="3"/>
      <c r="X53" s="3"/>
      <c r="Y53" s="3"/>
      <c r="Z53" s="3"/>
      <c r="AA53" s="3"/>
      <c r="AB53" s="3"/>
      <c r="AC53" s="3" t="s">
        <v>597</v>
      </c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4"/>
      <c r="AS53" s="3"/>
      <c r="AT53" s="3"/>
      <c r="AU53" s="3"/>
      <c r="AV53" s="3"/>
      <c r="AW53" s="3"/>
      <c r="AX53" s="3"/>
      <c r="AY53" s="3"/>
      <c r="AZ53" s="11"/>
      <c r="BA53" s="15"/>
    </row>
    <row r="54" spans="1:53" s="16" customFormat="1">
      <c r="A54" s="7"/>
      <c r="B54" s="11" t="s">
        <v>572</v>
      </c>
      <c r="C54" s="12" t="s">
        <v>371</v>
      </c>
      <c r="D54" s="3"/>
      <c r="E54" s="4">
        <v>47</v>
      </c>
      <c r="F54" s="4"/>
      <c r="G54" s="3" t="s">
        <v>33</v>
      </c>
      <c r="H54" s="3" t="s">
        <v>33</v>
      </c>
      <c r="I54" s="4"/>
      <c r="J54" s="4"/>
      <c r="K54" s="4"/>
      <c r="L54" s="4"/>
      <c r="M54" s="4"/>
      <c r="N54" s="4"/>
      <c r="O54" s="4"/>
      <c r="P54" s="4">
        <f t="shared" si="5"/>
        <v>47</v>
      </c>
      <c r="Q54" s="4"/>
      <c r="R54" s="4"/>
      <c r="S54" s="4"/>
      <c r="T54" s="3" t="s">
        <v>154</v>
      </c>
      <c r="U54" s="3" t="s">
        <v>225</v>
      </c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4"/>
      <c r="AS54" s="3"/>
      <c r="AT54" s="3"/>
      <c r="AU54" s="3"/>
      <c r="AV54" s="3"/>
      <c r="AW54" s="3"/>
      <c r="AX54" s="3"/>
      <c r="AY54" s="3"/>
      <c r="AZ54" s="11"/>
      <c r="BA54" s="15"/>
    </row>
    <row r="55" spans="1:53" s="16" customFormat="1">
      <c r="A55" s="7"/>
      <c r="B55" s="11" t="s">
        <v>573</v>
      </c>
      <c r="C55" s="12" t="s">
        <v>371</v>
      </c>
      <c r="D55" s="3"/>
      <c r="E55" s="4">
        <v>45</v>
      </c>
      <c r="F55" s="4"/>
      <c r="G55" s="3" t="s">
        <v>33</v>
      </c>
      <c r="H55" s="3" t="s">
        <v>33</v>
      </c>
      <c r="I55" s="4"/>
      <c r="J55" s="4"/>
      <c r="K55" s="4"/>
      <c r="L55" s="4"/>
      <c r="M55" s="4"/>
      <c r="N55" s="4"/>
      <c r="O55" s="4"/>
      <c r="P55" s="4">
        <f t="shared" si="5"/>
        <v>45</v>
      </c>
      <c r="Q55" s="4"/>
      <c r="R55" s="3" t="s">
        <v>354</v>
      </c>
      <c r="S55" s="4"/>
      <c r="T55" s="3" t="s">
        <v>191</v>
      </c>
      <c r="U55" s="3"/>
      <c r="V55" s="3" t="s">
        <v>192</v>
      </c>
      <c r="W55" s="3" t="s">
        <v>416</v>
      </c>
      <c r="X55" s="3"/>
      <c r="Y55" s="3"/>
      <c r="Z55" s="3" t="s">
        <v>250</v>
      </c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4"/>
      <c r="AS55" s="3"/>
      <c r="AT55" s="3"/>
      <c r="AU55" s="3"/>
      <c r="AV55" s="3"/>
      <c r="AW55" s="3"/>
      <c r="AX55" s="3"/>
      <c r="AY55" s="3"/>
      <c r="AZ55" s="11"/>
      <c r="BA55" s="15"/>
    </row>
    <row r="56" spans="1:53" s="16" customFormat="1">
      <c r="A56" s="7"/>
      <c r="B56" s="11" t="s">
        <v>574</v>
      </c>
      <c r="C56" s="12" t="s">
        <v>371</v>
      </c>
      <c r="D56" s="3"/>
      <c r="E56" s="4">
        <v>49</v>
      </c>
      <c r="F56" s="4"/>
      <c r="G56" s="3" t="s">
        <v>33</v>
      </c>
      <c r="H56" s="3" t="s">
        <v>33</v>
      </c>
      <c r="I56" s="4"/>
      <c r="J56" s="4"/>
      <c r="K56" s="4"/>
      <c r="L56" s="4"/>
      <c r="M56" s="4"/>
      <c r="N56" s="4"/>
      <c r="O56" s="4"/>
      <c r="P56" s="4">
        <f t="shared" si="5"/>
        <v>49</v>
      </c>
      <c r="Q56" s="4"/>
      <c r="R56" s="4"/>
      <c r="S56" s="4"/>
      <c r="T56" s="3" t="s">
        <v>154</v>
      </c>
      <c r="U56" s="3" t="s">
        <v>225</v>
      </c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4"/>
      <c r="AS56" s="3"/>
      <c r="AT56" s="3"/>
      <c r="AU56" s="3"/>
      <c r="AV56" s="3"/>
      <c r="AW56" s="3"/>
      <c r="AX56" s="3"/>
      <c r="AY56" s="3"/>
      <c r="AZ56" s="11"/>
      <c r="BA56" s="15"/>
    </row>
    <row r="57" spans="1:53" s="16" customFormat="1">
      <c r="A57" s="7"/>
      <c r="B57" s="11" t="s">
        <v>575</v>
      </c>
      <c r="C57" s="12" t="s">
        <v>371</v>
      </c>
      <c r="D57" s="3"/>
      <c r="E57" s="4">
        <v>42</v>
      </c>
      <c r="F57" s="4"/>
      <c r="G57" s="3" t="s">
        <v>33</v>
      </c>
      <c r="H57" s="3" t="s">
        <v>33</v>
      </c>
      <c r="I57" s="4"/>
      <c r="J57" s="4"/>
      <c r="K57" s="4"/>
      <c r="L57" s="4"/>
      <c r="M57" s="4"/>
      <c r="N57" s="4"/>
      <c r="O57" s="4"/>
      <c r="P57" s="4">
        <f t="shared" si="5"/>
        <v>42</v>
      </c>
      <c r="Q57" s="4"/>
      <c r="R57" s="4"/>
      <c r="S57" s="4"/>
      <c r="T57" s="3" t="s">
        <v>154</v>
      </c>
      <c r="U57" s="3" t="s">
        <v>225</v>
      </c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4"/>
      <c r="AS57" s="3"/>
      <c r="AT57" s="3"/>
      <c r="AU57" s="3"/>
      <c r="AV57" s="3"/>
      <c r="AW57" s="3"/>
      <c r="AX57" s="3"/>
      <c r="AY57" s="3"/>
      <c r="AZ57" s="11"/>
      <c r="BA57" s="15"/>
    </row>
    <row r="58" spans="1:53" s="16" customFormat="1">
      <c r="A58" s="7"/>
      <c r="B58" s="11" t="s">
        <v>576</v>
      </c>
      <c r="C58" s="12" t="s">
        <v>371</v>
      </c>
      <c r="D58" s="3"/>
      <c r="E58" s="4">
        <v>28</v>
      </c>
      <c r="F58" s="4"/>
      <c r="G58" s="3" t="s">
        <v>33</v>
      </c>
      <c r="H58" s="3" t="s">
        <v>33</v>
      </c>
      <c r="I58" s="4"/>
      <c r="J58" s="4"/>
      <c r="K58" s="4"/>
      <c r="L58" s="4"/>
      <c r="M58" s="4"/>
      <c r="N58" s="4"/>
      <c r="O58" s="4"/>
      <c r="P58" s="4">
        <f t="shared" si="5"/>
        <v>28</v>
      </c>
      <c r="Q58" s="4"/>
      <c r="R58" s="3" t="s">
        <v>354</v>
      </c>
      <c r="S58" s="4"/>
      <c r="T58" s="3" t="s">
        <v>154</v>
      </c>
      <c r="U58" s="3" t="s">
        <v>225</v>
      </c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4"/>
      <c r="AS58" s="3"/>
      <c r="AT58" s="3"/>
      <c r="AU58" s="3"/>
      <c r="AV58" s="3"/>
      <c r="AW58" s="3"/>
      <c r="AX58" s="3"/>
      <c r="AY58" s="3"/>
      <c r="AZ58" s="11"/>
      <c r="BA58" s="15"/>
    </row>
    <row r="59" spans="1:53" s="16" customFormat="1">
      <c r="A59" s="7"/>
      <c r="B59" s="11" t="s">
        <v>577</v>
      </c>
      <c r="C59" s="12" t="s">
        <v>371</v>
      </c>
      <c r="D59" s="3"/>
      <c r="E59" s="4">
        <v>44</v>
      </c>
      <c r="F59" s="4"/>
      <c r="G59" s="3" t="s">
        <v>33</v>
      </c>
      <c r="H59" s="3" t="s">
        <v>33</v>
      </c>
      <c r="I59" s="4"/>
      <c r="J59" s="4"/>
      <c r="K59" s="4"/>
      <c r="L59" s="4"/>
      <c r="M59" s="4"/>
      <c r="N59" s="4"/>
      <c r="O59" s="4"/>
      <c r="P59" s="4">
        <f t="shared" si="5"/>
        <v>44</v>
      </c>
      <c r="Q59" s="4"/>
      <c r="R59" s="4"/>
      <c r="S59" s="4"/>
      <c r="T59" s="3" t="s">
        <v>154</v>
      </c>
      <c r="U59" s="3" t="s">
        <v>225</v>
      </c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4"/>
      <c r="AS59" s="3"/>
      <c r="AT59" s="3"/>
      <c r="AU59" s="3"/>
      <c r="AV59" s="3"/>
      <c r="AW59" s="3"/>
      <c r="AX59" s="3"/>
      <c r="AY59" s="3"/>
      <c r="AZ59" s="11"/>
      <c r="BA59" s="15"/>
    </row>
    <row r="60" spans="1:53" s="16" customFormat="1">
      <c r="A60" s="7"/>
      <c r="B60" s="11" t="s">
        <v>578</v>
      </c>
      <c r="C60" s="12" t="s">
        <v>371</v>
      </c>
      <c r="D60" s="3"/>
      <c r="E60" s="4">
        <v>39</v>
      </c>
      <c r="F60" s="4"/>
      <c r="G60" s="3" t="s">
        <v>33</v>
      </c>
      <c r="H60" s="3" t="s">
        <v>33</v>
      </c>
      <c r="I60" s="4"/>
      <c r="J60" s="4"/>
      <c r="K60" s="4"/>
      <c r="L60" s="4"/>
      <c r="M60" s="4"/>
      <c r="N60" s="4"/>
      <c r="O60" s="4"/>
      <c r="P60" s="4">
        <f t="shared" si="5"/>
        <v>39</v>
      </c>
      <c r="Q60" s="4"/>
      <c r="R60" s="4"/>
      <c r="S60" s="4"/>
      <c r="T60" s="3" t="s">
        <v>154</v>
      </c>
      <c r="U60" s="3" t="s">
        <v>225</v>
      </c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4"/>
      <c r="AS60" s="3"/>
      <c r="AT60" s="3"/>
      <c r="AU60" s="3"/>
      <c r="AV60" s="3"/>
      <c r="AW60" s="3"/>
      <c r="AX60" s="3"/>
      <c r="AY60" s="3"/>
      <c r="AZ60" s="11"/>
      <c r="BA60" s="15"/>
    </row>
    <row r="61" spans="1:53" s="16" customFormat="1">
      <c r="A61" s="7"/>
      <c r="B61" s="11" t="s">
        <v>579</v>
      </c>
      <c r="C61" s="12" t="s">
        <v>371</v>
      </c>
      <c r="D61" s="3"/>
      <c r="E61" s="4">
        <v>38</v>
      </c>
      <c r="F61" s="4"/>
      <c r="G61" s="3" t="s">
        <v>33</v>
      </c>
      <c r="H61" s="3" t="s">
        <v>33</v>
      </c>
      <c r="I61" s="4"/>
      <c r="J61" s="4"/>
      <c r="K61" s="4"/>
      <c r="L61" s="4"/>
      <c r="M61" s="4"/>
      <c r="N61" s="4"/>
      <c r="O61" s="4"/>
      <c r="P61" s="4">
        <f t="shared" si="5"/>
        <v>38</v>
      </c>
      <c r="Q61" s="4"/>
      <c r="R61" s="4"/>
      <c r="S61" s="4"/>
      <c r="T61" s="3" t="s">
        <v>154</v>
      </c>
      <c r="U61" s="3" t="s">
        <v>225</v>
      </c>
      <c r="V61" s="3"/>
      <c r="W61" s="3"/>
      <c r="X61" s="3"/>
      <c r="Y61" s="3"/>
      <c r="Z61" s="3"/>
      <c r="AA61" s="3"/>
      <c r="AB61" s="3"/>
      <c r="AC61" s="3" t="s">
        <v>597</v>
      </c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4"/>
      <c r="AS61" s="3"/>
      <c r="AT61" s="3"/>
      <c r="AU61" s="3"/>
      <c r="AV61" s="3"/>
      <c r="AW61" s="3"/>
      <c r="AX61" s="3"/>
      <c r="AY61" s="3"/>
      <c r="AZ61" s="11"/>
      <c r="BA61" s="15"/>
    </row>
    <row r="62" spans="1:53" s="16" customFormat="1">
      <c r="A62" s="7"/>
      <c r="B62" s="11" t="s">
        <v>588</v>
      </c>
      <c r="C62" s="12" t="s">
        <v>371</v>
      </c>
      <c r="D62" s="3"/>
      <c r="E62" s="4">
        <v>40</v>
      </c>
      <c r="F62" s="4"/>
      <c r="G62" s="3" t="s">
        <v>33</v>
      </c>
      <c r="H62" s="3" t="s">
        <v>33</v>
      </c>
      <c r="I62" s="4"/>
      <c r="J62" s="4"/>
      <c r="K62" s="4"/>
      <c r="L62" s="4"/>
      <c r="M62" s="4"/>
      <c r="N62" s="4"/>
      <c r="O62" s="4"/>
      <c r="P62" s="4">
        <f t="shared" si="5"/>
        <v>40</v>
      </c>
      <c r="Q62" s="4"/>
      <c r="R62" s="4"/>
      <c r="S62" s="4"/>
      <c r="T62" s="3" t="s">
        <v>154</v>
      </c>
      <c r="U62" s="3" t="s">
        <v>225</v>
      </c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4"/>
      <c r="AS62" s="3"/>
      <c r="AT62" s="3"/>
      <c r="AU62" s="3"/>
      <c r="AV62" s="3"/>
      <c r="AW62" s="3"/>
      <c r="AX62" s="3"/>
      <c r="AY62" s="3"/>
      <c r="AZ62" s="11"/>
      <c r="BA62" s="15"/>
    </row>
    <row r="63" spans="1:53" s="16" customFormat="1">
      <c r="A63" s="7"/>
      <c r="B63" s="11" t="s">
        <v>587</v>
      </c>
      <c r="C63" s="12" t="s">
        <v>371</v>
      </c>
      <c r="D63" s="3"/>
      <c r="E63" s="4">
        <v>40</v>
      </c>
      <c r="F63" s="4"/>
      <c r="G63" s="3" t="s">
        <v>33</v>
      </c>
      <c r="H63" s="3" t="s">
        <v>33</v>
      </c>
      <c r="I63" s="4"/>
      <c r="J63" s="4"/>
      <c r="K63" s="4"/>
      <c r="L63" s="4"/>
      <c r="M63" s="4"/>
      <c r="N63" s="4"/>
      <c r="O63" s="4"/>
      <c r="P63" s="4">
        <f t="shared" si="5"/>
        <v>40</v>
      </c>
      <c r="Q63" s="4"/>
      <c r="R63" s="4"/>
      <c r="S63" s="4"/>
      <c r="T63" s="3" t="s">
        <v>154</v>
      </c>
      <c r="U63" s="3" t="s">
        <v>225</v>
      </c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4"/>
      <c r="AS63" s="3"/>
      <c r="AT63" s="3"/>
      <c r="AU63" s="3"/>
      <c r="AV63" s="3"/>
      <c r="AW63" s="3"/>
      <c r="AX63" s="3"/>
      <c r="AY63" s="3"/>
      <c r="AZ63" s="11"/>
      <c r="BA63" s="15"/>
    </row>
    <row r="64" spans="1:53" s="16" customFormat="1">
      <c r="A64" s="7"/>
      <c r="B64" s="11" t="s">
        <v>586</v>
      </c>
      <c r="C64" s="2" t="s">
        <v>581</v>
      </c>
      <c r="D64" s="3"/>
      <c r="E64" s="4">
        <v>36</v>
      </c>
      <c r="F64" s="4"/>
      <c r="G64" s="3" t="s">
        <v>33</v>
      </c>
      <c r="H64" s="3" t="s">
        <v>33</v>
      </c>
      <c r="I64" s="4"/>
      <c r="J64" s="4"/>
      <c r="K64" s="4"/>
      <c r="L64" s="4"/>
      <c r="M64" s="4"/>
      <c r="N64" s="4"/>
      <c r="O64" s="4"/>
      <c r="P64" s="4">
        <f t="shared" si="5"/>
        <v>36</v>
      </c>
      <c r="Q64" s="4"/>
      <c r="R64" s="3" t="s">
        <v>354</v>
      </c>
      <c r="S64" s="3"/>
      <c r="T64" s="3" t="s">
        <v>153</v>
      </c>
      <c r="U64" s="3"/>
      <c r="V64" s="3" t="s">
        <v>156</v>
      </c>
      <c r="W64" s="3" t="s">
        <v>416</v>
      </c>
      <c r="X64" s="3"/>
      <c r="Y64" s="3"/>
      <c r="Z64" s="3" t="s">
        <v>876</v>
      </c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4"/>
      <c r="AS64" s="3"/>
      <c r="AT64" s="3"/>
      <c r="AU64" s="3"/>
      <c r="AV64" s="3"/>
      <c r="AW64" s="3"/>
      <c r="AX64" s="3"/>
      <c r="AY64" s="3"/>
      <c r="AZ64" s="11"/>
      <c r="BA64" s="15"/>
    </row>
    <row r="65" spans="1:53" s="246" customFormat="1" ht="41.4">
      <c r="A65" s="246" t="s">
        <v>142</v>
      </c>
      <c r="B65" s="247">
        <v>2</v>
      </c>
      <c r="C65" s="248" t="s">
        <v>754</v>
      </c>
      <c r="D65" s="249"/>
      <c r="E65" s="250">
        <f t="shared" ref="E65:AZ65" si="6">SUM(E66:E75)/2</f>
        <v>220</v>
      </c>
      <c r="F65" s="250">
        <f t="shared" si="6"/>
        <v>0</v>
      </c>
      <c r="G65" s="250">
        <f t="shared" si="6"/>
        <v>0</v>
      </c>
      <c r="H65" s="250">
        <f t="shared" si="6"/>
        <v>0</v>
      </c>
      <c r="I65" s="250">
        <f t="shared" si="6"/>
        <v>0</v>
      </c>
      <c r="J65" s="250">
        <f t="shared" si="6"/>
        <v>0</v>
      </c>
      <c r="K65" s="250">
        <f t="shared" si="6"/>
        <v>0</v>
      </c>
      <c r="L65" s="250">
        <f t="shared" si="6"/>
        <v>0</v>
      </c>
      <c r="M65" s="250">
        <f t="shared" si="6"/>
        <v>0</v>
      </c>
      <c r="N65" s="250">
        <f t="shared" si="6"/>
        <v>0</v>
      </c>
      <c r="O65" s="250">
        <f t="shared" si="6"/>
        <v>222</v>
      </c>
      <c r="P65" s="250">
        <f t="shared" si="6"/>
        <v>0</v>
      </c>
      <c r="Q65" s="250">
        <f t="shared" si="6"/>
        <v>0</v>
      </c>
      <c r="R65" s="250">
        <f t="shared" si="6"/>
        <v>0</v>
      </c>
      <c r="S65" s="250">
        <f t="shared" si="6"/>
        <v>0</v>
      </c>
      <c r="T65" s="250">
        <f t="shared" si="6"/>
        <v>0</v>
      </c>
      <c r="U65" s="250">
        <f t="shared" si="6"/>
        <v>0</v>
      </c>
      <c r="V65" s="250">
        <f t="shared" si="6"/>
        <v>0</v>
      </c>
      <c r="W65" s="250">
        <f t="shared" si="6"/>
        <v>0</v>
      </c>
      <c r="X65" s="250">
        <f t="shared" si="6"/>
        <v>0</v>
      </c>
      <c r="Y65" s="250">
        <f t="shared" si="6"/>
        <v>0</v>
      </c>
      <c r="Z65" s="250">
        <f t="shared" si="6"/>
        <v>0</v>
      </c>
      <c r="AA65" s="250">
        <f t="shared" si="6"/>
        <v>0</v>
      </c>
      <c r="AB65" s="250">
        <f t="shared" si="6"/>
        <v>0</v>
      </c>
      <c r="AC65" s="250">
        <f t="shared" si="6"/>
        <v>0</v>
      </c>
      <c r="AD65" s="250">
        <f t="shared" si="6"/>
        <v>0</v>
      </c>
      <c r="AE65" s="250">
        <f t="shared" si="6"/>
        <v>0</v>
      </c>
      <c r="AF65" s="250">
        <f t="shared" si="6"/>
        <v>0</v>
      </c>
      <c r="AG65" s="250">
        <f t="shared" si="6"/>
        <v>0</v>
      </c>
      <c r="AH65" s="250">
        <f t="shared" si="6"/>
        <v>0</v>
      </c>
      <c r="AI65" s="250">
        <f t="shared" si="6"/>
        <v>0</v>
      </c>
      <c r="AJ65" s="250">
        <f t="shared" si="6"/>
        <v>0</v>
      </c>
      <c r="AK65" s="250">
        <f t="shared" si="6"/>
        <v>0</v>
      </c>
      <c r="AL65" s="250">
        <f t="shared" si="6"/>
        <v>0</v>
      </c>
      <c r="AM65" s="250">
        <f t="shared" si="6"/>
        <v>0</v>
      </c>
      <c r="AN65" s="250">
        <f t="shared" si="6"/>
        <v>0</v>
      </c>
      <c r="AO65" s="250">
        <f t="shared" si="6"/>
        <v>0</v>
      </c>
      <c r="AP65" s="250">
        <f t="shared" si="6"/>
        <v>0</v>
      </c>
      <c r="AQ65" s="250">
        <f t="shared" si="6"/>
        <v>0</v>
      </c>
      <c r="AR65" s="250">
        <f t="shared" si="6"/>
        <v>0</v>
      </c>
      <c r="AS65" s="250">
        <f t="shared" si="6"/>
        <v>0</v>
      </c>
      <c r="AT65" s="223">
        <f t="shared" si="6"/>
        <v>0</v>
      </c>
      <c r="AU65" s="250">
        <f t="shared" si="6"/>
        <v>0</v>
      </c>
      <c r="AV65" s="250">
        <f t="shared" si="6"/>
        <v>0</v>
      </c>
      <c r="AW65" s="250">
        <f t="shared" si="6"/>
        <v>0</v>
      </c>
      <c r="AX65" s="250">
        <f t="shared" si="6"/>
        <v>0</v>
      </c>
      <c r="AY65" s="250">
        <f t="shared" si="6"/>
        <v>0</v>
      </c>
      <c r="AZ65" s="250">
        <f t="shared" si="6"/>
        <v>0</v>
      </c>
      <c r="BA65" s="251"/>
    </row>
    <row r="66" spans="1:53" s="211" customFormat="1">
      <c r="A66" s="206" t="s">
        <v>364</v>
      </c>
      <c r="B66" s="207" t="s">
        <v>399</v>
      </c>
      <c r="C66" s="210" t="s">
        <v>1255</v>
      </c>
      <c r="D66" s="207" t="s">
        <v>480</v>
      </c>
      <c r="E66" s="208">
        <f>SUM(E67:E70)</f>
        <v>106</v>
      </c>
      <c r="F66" s="208"/>
      <c r="G66" s="208"/>
      <c r="H66" s="208"/>
      <c r="I66" s="213"/>
      <c r="J66" s="213"/>
      <c r="K66" s="213"/>
      <c r="L66" s="213"/>
      <c r="M66" s="213"/>
      <c r="N66" s="208">
        <f>SUM(N67:N70)</f>
        <v>0</v>
      </c>
      <c r="O66" s="208">
        <f>SUM(O67:O70)</f>
        <v>107</v>
      </c>
      <c r="P66" s="213"/>
      <c r="Q66" s="213"/>
      <c r="R66" s="213"/>
      <c r="S66" s="213"/>
      <c r="T66" s="212"/>
      <c r="U66" s="212"/>
      <c r="V66" s="212"/>
      <c r="W66" s="212"/>
      <c r="X66" s="212"/>
      <c r="Y66" s="212"/>
      <c r="Z66" s="212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4"/>
    </row>
    <row r="67" spans="1:53">
      <c r="A67" s="1"/>
      <c r="B67" s="21" t="s">
        <v>1212</v>
      </c>
      <c r="C67" s="94" t="s">
        <v>591</v>
      </c>
      <c r="D67" s="3"/>
      <c r="E67" s="4"/>
      <c r="F67" s="4"/>
      <c r="G67" s="3" t="s">
        <v>33</v>
      </c>
      <c r="H67" s="3" t="s">
        <v>33</v>
      </c>
      <c r="I67" s="4"/>
      <c r="J67" s="4"/>
      <c r="K67" s="4"/>
      <c r="L67" s="4"/>
      <c r="M67" s="4"/>
      <c r="N67" s="4"/>
      <c r="O67" s="4">
        <v>1</v>
      </c>
      <c r="P67" s="4"/>
      <c r="Q67" s="4"/>
      <c r="R67" s="4"/>
      <c r="S67" s="4"/>
      <c r="T67" s="3" t="s">
        <v>153</v>
      </c>
      <c r="U67" s="3" t="s">
        <v>156</v>
      </c>
      <c r="V67" s="3" t="s">
        <v>416</v>
      </c>
      <c r="W67" s="3"/>
      <c r="X67" s="3"/>
      <c r="Y67" s="3"/>
      <c r="Z67" s="3" t="s">
        <v>250</v>
      </c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</row>
    <row r="68" spans="1:53">
      <c r="A68" s="1"/>
      <c r="B68" s="21" t="s">
        <v>930</v>
      </c>
      <c r="C68" s="2" t="s">
        <v>374</v>
      </c>
      <c r="D68" s="3"/>
      <c r="E68" s="4">
        <v>36</v>
      </c>
      <c r="F68" s="4"/>
      <c r="G68" s="3" t="s">
        <v>515</v>
      </c>
      <c r="H68" s="3" t="s">
        <v>453</v>
      </c>
      <c r="I68" s="4"/>
      <c r="J68" s="4"/>
      <c r="K68" s="4"/>
      <c r="L68" s="4"/>
      <c r="M68" s="4"/>
      <c r="N68" s="4"/>
      <c r="O68" s="4">
        <f>E68</f>
        <v>36</v>
      </c>
      <c r="P68" s="4"/>
      <c r="Q68" s="4"/>
      <c r="R68" s="3" t="s">
        <v>354</v>
      </c>
      <c r="S68" s="3" t="s">
        <v>3</v>
      </c>
      <c r="T68" s="3" t="s">
        <v>191</v>
      </c>
      <c r="U68" s="3" t="s">
        <v>559</v>
      </c>
      <c r="V68" s="3" t="s">
        <v>192</v>
      </c>
      <c r="W68" s="3" t="s">
        <v>416</v>
      </c>
      <c r="X68" s="3"/>
      <c r="Y68" s="3"/>
      <c r="Z68" s="3"/>
      <c r="AA68" s="3" t="s">
        <v>181</v>
      </c>
      <c r="AB68" s="3" t="s">
        <v>404</v>
      </c>
      <c r="AC68" s="3" t="s">
        <v>405</v>
      </c>
      <c r="AD68" s="3" t="s">
        <v>501</v>
      </c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</row>
    <row r="69" spans="1:53">
      <c r="A69" s="1"/>
      <c r="B69" s="21" t="s">
        <v>929</v>
      </c>
      <c r="C69" s="12" t="s">
        <v>373</v>
      </c>
      <c r="D69" s="3"/>
      <c r="E69" s="4">
        <v>35</v>
      </c>
      <c r="F69" s="4"/>
      <c r="G69" s="3" t="s">
        <v>230</v>
      </c>
      <c r="H69" s="3" t="s">
        <v>1290</v>
      </c>
      <c r="I69" s="4"/>
      <c r="J69" s="4"/>
      <c r="K69" s="4"/>
      <c r="L69" s="4"/>
      <c r="M69" s="4"/>
      <c r="N69" s="4"/>
      <c r="O69" s="4">
        <f>E69</f>
        <v>35</v>
      </c>
      <c r="P69" s="4"/>
      <c r="Q69" s="4"/>
      <c r="R69" s="3"/>
      <c r="S69" s="3"/>
      <c r="T69" s="3" t="s">
        <v>154</v>
      </c>
      <c r="U69" s="3" t="s">
        <v>225</v>
      </c>
      <c r="V69" s="3"/>
      <c r="W69" s="3"/>
      <c r="X69" s="3"/>
      <c r="Y69" s="3"/>
      <c r="Z69" s="3"/>
      <c r="AA69" s="3" t="s">
        <v>181</v>
      </c>
      <c r="AB69" s="3" t="s">
        <v>404</v>
      </c>
      <c r="AC69" s="3" t="s">
        <v>405</v>
      </c>
      <c r="AD69" s="3" t="s">
        <v>501</v>
      </c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</row>
    <row r="70" spans="1:53">
      <c r="A70" s="1"/>
      <c r="B70" s="21" t="s">
        <v>928</v>
      </c>
      <c r="C70" s="2" t="s">
        <v>912</v>
      </c>
      <c r="D70" s="3"/>
      <c r="E70" s="4">
        <v>35</v>
      </c>
      <c r="F70" s="4"/>
      <c r="G70" s="3" t="s">
        <v>33</v>
      </c>
      <c r="H70" s="3" t="s">
        <v>33</v>
      </c>
      <c r="I70" s="4"/>
      <c r="J70" s="4"/>
      <c r="K70" s="4"/>
      <c r="L70" s="4"/>
      <c r="M70" s="4"/>
      <c r="N70" s="4"/>
      <c r="O70" s="4">
        <f>E70</f>
        <v>35</v>
      </c>
      <c r="P70" s="4"/>
      <c r="Q70" s="4"/>
      <c r="R70" s="4"/>
      <c r="S70" s="3"/>
      <c r="T70" s="3" t="s">
        <v>191</v>
      </c>
      <c r="U70" s="3" t="s">
        <v>559</v>
      </c>
      <c r="V70" s="3" t="s">
        <v>192</v>
      </c>
      <c r="W70" s="3" t="s">
        <v>416</v>
      </c>
      <c r="X70" s="3"/>
      <c r="Y70" s="3"/>
      <c r="Z70" s="3" t="s">
        <v>250</v>
      </c>
      <c r="AA70" s="3"/>
      <c r="AB70" s="3"/>
      <c r="AC70" s="3"/>
      <c r="AD70" s="3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</row>
    <row r="71" spans="1:53" s="211" customFormat="1">
      <c r="A71" s="206" t="s">
        <v>364</v>
      </c>
      <c r="B71" s="207" t="s">
        <v>611</v>
      </c>
      <c r="C71" s="210" t="s">
        <v>590</v>
      </c>
      <c r="D71" s="207" t="s">
        <v>480</v>
      </c>
      <c r="E71" s="208">
        <f>SUM(E72:E75)</f>
        <v>114</v>
      </c>
      <c r="F71" s="208"/>
      <c r="G71" s="208"/>
      <c r="H71" s="208"/>
      <c r="I71" s="213"/>
      <c r="J71" s="213"/>
      <c r="K71" s="213"/>
      <c r="L71" s="213"/>
      <c r="M71" s="213"/>
      <c r="N71" s="213">
        <f>SUM(N72:N75)</f>
        <v>0</v>
      </c>
      <c r="O71" s="208">
        <f>SUM(O72:O75)</f>
        <v>115</v>
      </c>
      <c r="P71" s="213"/>
      <c r="Q71" s="213"/>
      <c r="R71" s="213"/>
      <c r="S71" s="213"/>
      <c r="T71" s="212"/>
      <c r="U71" s="212"/>
      <c r="V71" s="212"/>
      <c r="W71" s="212"/>
      <c r="X71" s="212"/>
      <c r="Y71" s="212"/>
      <c r="Z71" s="212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4"/>
    </row>
    <row r="72" spans="1:53">
      <c r="A72" s="1"/>
      <c r="B72" s="21" t="s">
        <v>1212</v>
      </c>
      <c r="C72" s="94" t="s">
        <v>591</v>
      </c>
      <c r="D72" s="3"/>
      <c r="E72" s="4"/>
      <c r="F72" s="4"/>
      <c r="G72" s="3" t="s">
        <v>33</v>
      </c>
      <c r="H72" s="3" t="s">
        <v>33</v>
      </c>
      <c r="I72" s="4"/>
      <c r="J72" s="4"/>
      <c r="K72" s="4"/>
      <c r="L72" s="4"/>
      <c r="M72" s="4"/>
      <c r="N72" s="4"/>
      <c r="O72" s="4">
        <v>1</v>
      </c>
      <c r="P72" s="4"/>
      <c r="Q72" s="4"/>
      <c r="R72" s="4"/>
      <c r="S72" s="4"/>
      <c r="T72" s="3" t="s">
        <v>153</v>
      </c>
      <c r="U72" s="3" t="s">
        <v>156</v>
      </c>
      <c r="V72" s="3" t="s">
        <v>416</v>
      </c>
      <c r="W72" s="3"/>
      <c r="X72" s="3"/>
      <c r="Y72" s="3"/>
      <c r="Z72" s="3" t="s">
        <v>250</v>
      </c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</row>
    <row r="73" spans="1:53">
      <c r="A73" s="1"/>
      <c r="B73" s="21" t="s">
        <v>517</v>
      </c>
      <c r="C73" s="2" t="s">
        <v>374</v>
      </c>
      <c r="D73" s="3"/>
      <c r="E73" s="4">
        <v>28</v>
      </c>
      <c r="F73" s="4"/>
      <c r="G73" s="3" t="s">
        <v>515</v>
      </c>
      <c r="H73" s="3" t="s">
        <v>453</v>
      </c>
      <c r="I73" s="4"/>
      <c r="J73" s="4"/>
      <c r="K73" s="4"/>
      <c r="L73" s="4"/>
      <c r="M73" s="4"/>
      <c r="N73" s="4"/>
      <c r="O73" s="4">
        <f>E73</f>
        <v>28</v>
      </c>
      <c r="P73" s="4"/>
      <c r="Q73" s="4"/>
      <c r="R73" s="3" t="s">
        <v>354</v>
      </c>
      <c r="S73" s="3" t="s">
        <v>3</v>
      </c>
      <c r="T73" s="3" t="s">
        <v>191</v>
      </c>
      <c r="U73" s="3" t="s">
        <v>559</v>
      </c>
      <c r="V73" s="3" t="s">
        <v>192</v>
      </c>
      <c r="W73" s="3" t="s">
        <v>416</v>
      </c>
      <c r="X73" s="3"/>
      <c r="Y73" s="3"/>
      <c r="Z73" s="3"/>
      <c r="AA73" s="3" t="s">
        <v>181</v>
      </c>
      <c r="AB73" s="3" t="s">
        <v>404</v>
      </c>
      <c r="AC73" s="3" t="s">
        <v>405</v>
      </c>
      <c r="AD73" s="3" t="s">
        <v>501</v>
      </c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</row>
    <row r="74" spans="1:53">
      <c r="A74" s="1"/>
      <c r="B74" s="21" t="s">
        <v>518</v>
      </c>
      <c r="C74" s="12" t="s">
        <v>373</v>
      </c>
      <c r="D74" s="3"/>
      <c r="E74" s="4">
        <v>46</v>
      </c>
      <c r="F74" s="4"/>
      <c r="G74" s="3" t="s">
        <v>230</v>
      </c>
      <c r="H74" s="3" t="s">
        <v>1290</v>
      </c>
      <c r="I74" s="4"/>
      <c r="J74" s="4"/>
      <c r="K74" s="4"/>
      <c r="L74" s="4"/>
      <c r="M74" s="4"/>
      <c r="N74" s="4"/>
      <c r="O74" s="4">
        <f>E74</f>
        <v>46</v>
      </c>
      <c r="P74" s="4"/>
      <c r="Q74" s="4"/>
      <c r="R74" s="3"/>
      <c r="S74" s="3"/>
      <c r="T74" s="3" t="s">
        <v>154</v>
      </c>
      <c r="U74" s="3" t="s">
        <v>225</v>
      </c>
      <c r="V74" s="3"/>
      <c r="W74" s="3"/>
      <c r="X74" s="3"/>
      <c r="Y74" s="3"/>
      <c r="Z74" s="3"/>
      <c r="AA74" s="3" t="s">
        <v>181</v>
      </c>
      <c r="AB74" s="3" t="s">
        <v>404</v>
      </c>
      <c r="AC74" s="3" t="s">
        <v>405</v>
      </c>
      <c r="AD74" s="3" t="s">
        <v>501</v>
      </c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</row>
    <row r="75" spans="1:53">
      <c r="A75" s="1"/>
      <c r="B75" s="21" t="s">
        <v>519</v>
      </c>
      <c r="C75" s="2" t="s">
        <v>374</v>
      </c>
      <c r="D75" s="3"/>
      <c r="E75" s="4">
        <v>40</v>
      </c>
      <c r="F75" s="4"/>
      <c r="G75" s="3" t="s">
        <v>515</v>
      </c>
      <c r="H75" s="3" t="s">
        <v>453</v>
      </c>
      <c r="I75" s="4"/>
      <c r="J75" s="4"/>
      <c r="K75" s="4"/>
      <c r="L75" s="4"/>
      <c r="M75" s="4"/>
      <c r="N75" s="4"/>
      <c r="O75" s="4">
        <f>E75</f>
        <v>40</v>
      </c>
      <c r="P75" s="4"/>
      <c r="Q75" s="4"/>
      <c r="R75" s="4"/>
      <c r="S75" s="3"/>
      <c r="T75" s="3" t="s">
        <v>153</v>
      </c>
      <c r="U75" s="3" t="s">
        <v>156</v>
      </c>
      <c r="V75" s="3" t="s">
        <v>416</v>
      </c>
      <c r="W75" s="3"/>
      <c r="X75" s="3"/>
      <c r="Y75" s="3"/>
      <c r="Z75" s="3"/>
      <c r="AA75" s="3" t="s">
        <v>181</v>
      </c>
      <c r="AB75" s="3" t="s">
        <v>404</v>
      </c>
      <c r="AC75" s="3" t="s">
        <v>405</v>
      </c>
      <c r="AD75" s="3" t="s">
        <v>501</v>
      </c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</row>
    <row r="76" spans="1:53" s="246" customFormat="1" ht="41.4">
      <c r="A76" s="246" t="s">
        <v>142</v>
      </c>
      <c r="B76" s="247">
        <v>3</v>
      </c>
      <c r="C76" s="248" t="s">
        <v>757</v>
      </c>
      <c r="D76" s="249"/>
      <c r="E76" s="250">
        <f>SUM(E77:E96)/2</f>
        <v>611</v>
      </c>
      <c r="F76" s="250"/>
      <c r="G76" s="250">
        <f t="shared" ref="G76:AK76" si="7">SUM(G77:G96)/2</f>
        <v>0</v>
      </c>
      <c r="H76" s="250">
        <f t="shared" si="7"/>
        <v>0</v>
      </c>
      <c r="I76" s="250">
        <f t="shared" si="7"/>
        <v>0</v>
      </c>
      <c r="J76" s="250">
        <f t="shared" si="7"/>
        <v>0</v>
      </c>
      <c r="K76" s="250">
        <f t="shared" si="7"/>
        <v>0</v>
      </c>
      <c r="L76" s="250">
        <f t="shared" si="7"/>
        <v>0</v>
      </c>
      <c r="M76" s="250">
        <f t="shared" si="7"/>
        <v>0</v>
      </c>
      <c r="N76" s="250">
        <f t="shared" si="7"/>
        <v>0</v>
      </c>
      <c r="O76" s="250">
        <f t="shared" si="7"/>
        <v>0</v>
      </c>
      <c r="P76" s="250">
        <f t="shared" si="7"/>
        <v>566</v>
      </c>
      <c r="Q76" s="250">
        <f t="shared" si="7"/>
        <v>0</v>
      </c>
      <c r="R76" s="250">
        <f t="shared" si="7"/>
        <v>0</v>
      </c>
      <c r="S76" s="250">
        <f t="shared" si="7"/>
        <v>0</v>
      </c>
      <c r="T76" s="250">
        <f t="shared" si="7"/>
        <v>0</v>
      </c>
      <c r="U76" s="250">
        <f t="shared" si="7"/>
        <v>0</v>
      </c>
      <c r="V76" s="250">
        <f t="shared" si="7"/>
        <v>0</v>
      </c>
      <c r="W76" s="250">
        <f t="shared" si="7"/>
        <v>0</v>
      </c>
      <c r="X76" s="250">
        <f t="shared" si="7"/>
        <v>0</v>
      </c>
      <c r="Y76" s="250">
        <f t="shared" si="7"/>
        <v>0</v>
      </c>
      <c r="Z76" s="250">
        <f t="shared" si="7"/>
        <v>0</v>
      </c>
      <c r="AA76" s="250">
        <f t="shared" si="7"/>
        <v>0</v>
      </c>
      <c r="AB76" s="250">
        <f t="shared" si="7"/>
        <v>0</v>
      </c>
      <c r="AC76" s="250">
        <f t="shared" si="7"/>
        <v>0</v>
      </c>
      <c r="AD76" s="250">
        <f t="shared" si="7"/>
        <v>0</v>
      </c>
      <c r="AE76" s="250">
        <f t="shared" si="7"/>
        <v>0</v>
      </c>
      <c r="AF76" s="250">
        <f t="shared" si="7"/>
        <v>0</v>
      </c>
      <c r="AG76" s="250">
        <f t="shared" si="7"/>
        <v>0</v>
      </c>
      <c r="AH76" s="250">
        <f t="shared" si="7"/>
        <v>0</v>
      </c>
      <c r="AI76" s="250">
        <f t="shared" si="7"/>
        <v>0</v>
      </c>
      <c r="AJ76" s="250">
        <f t="shared" si="7"/>
        <v>0</v>
      </c>
      <c r="AK76" s="250">
        <f t="shared" si="7"/>
        <v>0</v>
      </c>
      <c r="AL76" s="250"/>
      <c r="AM76" s="250">
        <f>SUM(AM77:AM96)/2</f>
        <v>0</v>
      </c>
      <c r="AN76" s="250">
        <f>SUM(AN77:AN96)/2</f>
        <v>0</v>
      </c>
      <c r="AO76" s="250">
        <f>SUM(AO77:AO96)/2</f>
        <v>0</v>
      </c>
      <c r="AP76" s="250">
        <f>SUM(AP77:AP96)/2</f>
        <v>0</v>
      </c>
      <c r="AQ76" s="250">
        <f>SUM(AQ77:AQ96)/2</f>
        <v>0</v>
      </c>
      <c r="AR76" s="250"/>
      <c r="AS76" s="250">
        <f>SUM(AS77:AS96)/2</f>
        <v>0</v>
      </c>
      <c r="AT76" s="223">
        <f>SUM(AT77:AT96)/2</f>
        <v>0</v>
      </c>
      <c r="AU76" s="250"/>
      <c r="AV76" s="250"/>
      <c r="AW76" s="250">
        <f>SUM(AW77:AW96)/2</f>
        <v>0</v>
      </c>
      <c r="AX76" s="250">
        <f>SUM(AX77:AX96)/2</f>
        <v>0</v>
      </c>
      <c r="AY76" s="250">
        <v>0</v>
      </c>
      <c r="AZ76" s="250">
        <v>0</v>
      </c>
      <c r="BA76" s="251"/>
    </row>
    <row r="77" spans="1:53" s="206" customFormat="1" ht="27.6">
      <c r="A77" s="206" t="s">
        <v>364</v>
      </c>
      <c r="B77" s="207" t="s">
        <v>585</v>
      </c>
      <c r="C77" s="210" t="s">
        <v>879</v>
      </c>
      <c r="D77" s="207" t="s">
        <v>479</v>
      </c>
      <c r="E77" s="208">
        <f t="shared" ref="E77:AZ77" si="8">SUM(E78:E93)</f>
        <v>591</v>
      </c>
      <c r="F77" s="208">
        <f t="shared" si="8"/>
        <v>0</v>
      </c>
      <c r="G77" s="208">
        <f t="shared" si="8"/>
        <v>0</v>
      </c>
      <c r="H77" s="208">
        <f t="shared" si="8"/>
        <v>0</v>
      </c>
      <c r="I77" s="208">
        <f t="shared" si="8"/>
        <v>0</v>
      </c>
      <c r="J77" s="208">
        <f t="shared" si="8"/>
        <v>0</v>
      </c>
      <c r="K77" s="208">
        <f t="shared" si="8"/>
        <v>0</v>
      </c>
      <c r="L77" s="208">
        <f t="shared" si="8"/>
        <v>0</v>
      </c>
      <c r="M77" s="208">
        <f t="shared" si="8"/>
        <v>0</v>
      </c>
      <c r="N77" s="208">
        <f t="shared" si="8"/>
        <v>0</v>
      </c>
      <c r="O77" s="208">
        <f t="shared" si="8"/>
        <v>0</v>
      </c>
      <c r="P77" s="208">
        <f t="shared" si="8"/>
        <v>552</v>
      </c>
      <c r="Q77" s="208">
        <f t="shared" si="8"/>
        <v>0</v>
      </c>
      <c r="R77" s="208">
        <f t="shared" si="8"/>
        <v>0</v>
      </c>
      <c r="S77" s="208">
        <f t="shared" si="8"/>
        <v>0</v>
      </c>
      <c r="T77" s="208">
        <f t="shared" si="8"/>
        <v>0</v>
      </c>
      <c r="U77" s="208">
        <f t="shared" si="8"/>
        <v>0</v>
      </c>
      <c r="V77" s="208">
        <f t="shared" si="8"/>
        <v>0</v>
      </c>
      <c r="W77" s="208">
        <f t="shared" si="8"/>
        <v>0</v>
      </c>
      <c r="X77" s="208">
        <f t="shared" si="8"/>
        <v>0</v>
      </c>
      <c r="Y77" s="208">
        <f t="shared" si="8"/>
        <v>0</v>
      </c>
      <c r="Z77" s="208">
        <f t="shared" si="8"/>
        <v>0</v>
      </c>
      <c r="AA77" s="208">
        <f t="shared" si="8"/>
        <v>0</v>
      </c>
      <c r="AB77" s="208">
        <f t="shared" si="8"/>
        <v>0</v>
      </c>
      <c r="AC77" s="208">
        <f t="shared" si="8"/>
        <v>0</v>
      </c>
      <c r="AD77" s="208">
        <f t="shared" si="8"/>
        <v>0</v>
      </c>
      <c r="AE77" s="208">
        <f t="shared" si="8"/>
        <v>0</v>
      </c>
      <c r="AF77" s="208">
        <f t="shared" si="8"/>
        <v>0</v>
      </c>
      <c r="AG77" s="208">
        <f t="shared" si="8"/>
        <v>0</v>
      </c>
      <c r="AH77" s="208">
        <f t="shared" si="8"/>
        <v>0</v>
      </c>
      <c r="AI77" s="208">
        <f t="shared" si="8"/>
        <v>0</v>
      </c>
      <c r="AJ77" s="208">
        <f t="shared" si="8"/>
        <v>0</v>
      </c>
      <c r="AK77" s="208">
        <f t="shared" si="8"/>
        <v>0</v>
      </c>
      <c r="AL77" s="208">
        <f t="shared" si="8"/>
        <v>0</v>
      </c>
      <c r="AM77" s="208">
        <f t="shared" si="8"/>
        <v>0</v>
      </c>
      <c r="AN77" s="208">
        <f t="shared" si="8"/>
        <v>0</v>
      </c>
      <c r="AO77" s="208">
        <f t="shared" si="8"/>
        <v>0</v>
      </c>
      <c r="AP77" s="208">
        <f t="shared" si="8"/>
        <v>0</v>
      </c>
      <c r="AQ77" s="208">
        <f t="shared" si="8"/>
        <v>0</v>
      </c>
      <c r="AR77" s="208">
        <f t="shared" si="8"/>
        <v>0</v>
      </c>
      <c r="AS77" s="208">
        <f t="shared" si="8"/>
        <v>0</v>
      </c>
      <c r="AT77" s="208">
        <f t="shared" si="8"/>
        <v>0</v>
      </c>
      <c r="AU77" s="208">
        <f t="shared" si="8"/>
        <v>0</v>
      </c>
      <c r="AV77" s="208">
        <f t="shared" si="8"/>
        <v>0</v>
      </c>
      <c r="AW77" s="208">
        <f t="shared" si="8"/>
        <v>0</v>
      </c>
      <c r="AX77" s="208">
        <f t="shared" si="8"/>
        <v>0</v>
      </c>
      <c r="AY77" s="208">
        <f t="shared" si="8"/>
        <v>0</v>
      </c>
      <c r="AZ77" s="208">
        <f t="shared" si="8"/>
        <v>0</v>
      </c>
      <c r="BA77" s="209"/>
    </row>
    <row r="78" spans="1:53">
      <c r="A78" s="1"/>
      <c r="B78" s="21" t="s">
        <v>880</v>
      </c>
      <c r="C78" s="94" t="s">
        <v>33</v>
      </c>
      <c r="D78" s="3"/>
      <c r="E78" s="4"/>
      <c r="F78" s="4"/>
      <c r="G78" s="3" t="s">
        <v>359</v>
      </c>
      <c r="H78" s="3" t="s">
        <v>359</v>
      </c>
      <c r="I78" s="4"/>
      <c r="J78" s="4"/>
      <c r="K78" s="4"/>
      <c r="L78" s="4"/>
      <c r="M78" s="4"/>
      <c r="N78" s="4"/>
      <c r="O78" s="4"/>
      <c r="P78" s="4">
        <v>8</v>
      </c>
      <c r="Q78" s="4"/>
      <c r="R78" s="3" t="s">
        <v>354</v>
      </c>
      <c r="S78" s="4"/>
      <c r="T78" s="3" t="s">
        <v>153</v>
      </c>
      <c r="U78" s="3"/>
      <c r="V78" s="3" t="s">
        <v>156</v>
      </c>
      <c r="W78" s="3" t="s">
        <v>416</v>
      </c>
      <c r="X78" s="3"/>
      <c r="Y78" s="3"/>
      <c r="Z78" s="3" t="s">
        <v>250</v>
      </c>
      <c r="AA78" s="4"/>
      <c r="AB78" s="4"/>
      <c r="AC78" s="4"/>
      <c r="AD78" s="4"/>
      <c r="AE78" s="4"/>
      <c r="AF78" s="4"/>
      <c r="AG78" s="4">
        <f>+E78</f>
        <v>0</v>
      </c>
      <c r="AH78" s="4"/>
      <c r="AI78" s="4"/>
      <c r="AJ78" s="4"/>
      <c r="AK78" s="4"/>
      <c r="AL78" s="4"/>
      <c r="AM78" s="4"/>
      <c r="AN78" s="4"/>
      <c r="AO78" s="3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</row>
    <row r="79" spans="1:53">
      <c r="A79" s="1"/>
      <c r="B79" s="21" t="s">
        <v>881</v>
      </c>
      <c r="C79" s="12" t="s">
        <v>409</v>
      </c>
      <c r="D79" s="3"/>
      <c r="E79" s="4">
        <v>55</v>
      </c>
      <c r="F79" s="4"/>
      <c r="G79" s="3" t="s">
        <v>359</v>
      </c>
      <c r="H79" s="3" t="s">
        <v>359</v>
      </c>
      <c r="I79" s="4"/>
      <c r="J79" s="4"/>
      <c r="K79" s="4"/>
      <c r="L79" s="4"/>
      <c r="M79" s="4"/>
      <c r="N79" s="4"/>
      <c r="O79" s="4"/>
      <c r="P79" s="4">
        <f>+E79</f>
        <v>55</v>
      </c>
      <c r="Q79" s="4"/>
      <c r="R79" s="3"/>
      <c r="S79" s="4"/>
      <c r="T79" s="3" t="s">
        <v>154</v>
      </c>
      <c r="U79" s="3" t="s">
        <v>225</v>
      </c>
      <c r="V79" s="3"/>
      <c r="W79" s="3"/>
      <c r="X79" s="3"/>
      <c r="Y79" s="3"/>
      <c r="Z79" s="3"/>
      <c r="AA79" s="4"/>
      <c r="AB79" s="3"/>
      <c r="AC79" s="3"/>
      <c r="AD79" s="4"/>
      <c r="AE79" s="3"/>
      <c r="AF79" s="3"/>
      <c r="AG79" s="4"/>
      <c r="AH79" s="4"/>
      <c r="AI79" s="4"/>
      <c r="AJ79" s="4"/>
      <c r="AK79" s="4"/>
      <c r="AL79" s="4"/>
      <c r="AM79" s="4"/>
      <c r="AN79" s="4"/>
      <c r="AO79" s="3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</row>
    <row r="80" spans="1:53">
      <c r="A80" s="1"/>
      <c r="B80" s="21" t="s">
        <v>882</v>
      </c>
      <c r="C80" s="12" t="s">
        <v>409</v>
      </c>
      <c r="D80" s="3"/>
      <c r="E80" s="4">
        <v>58</v>
      </c>
      <c r="F80" s="4"/>
      <c r="G80" s="3" t="s">
        <v>359</v>
      </c>
      <c r="H80" s="3" t="s">
        <v>359</v>
      </c>
      <c r="I80" s="4"/>
      <c r="J80" s="4"/>
      <c r="K80" s="4"/>
      <c r="L80" s="4"/>
      <c r="M80" s="4"/>
      <c r="N80" s="4"/>
      <c r="O80" s="4"/>
      <c r="P80" s="4">
        <f>+E80</f>
        <v>58</v>
      </c>
      <c r="Q80" s="4"/>
      <c r="R80" s="3" t="s">
        <v>354</v>
      </c>
      <c r="S80" s="3" t="s">
        <v>3</v>
      </c>
      <c r="T80" s="3" t="s">
        <v>153</v>
      </c>
      <c r="U80" s="3"/>
      <c r="V80" s="3" t="s">
        <v>156</v>
      </c>
      <c r="W80" s="3" t="s">
        <v>417</v>
      </c>
      <c r="X80" s="3"/>
      <c r="Y80" s="3"/>
      <c r="Z80" s="3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3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</row>
    <row r="81" spans="1:53">
      <c r="A81" s="1"/>
      <c r="B81" s="21" t="s">
        <v>880</v>
      </c>
      <c r="C81" s="94" t="s">
        <v>33</v>
      </c>
      <c r="D81" s="3"/>
      <c r="E81" s="4">
        <v>55</v>
      </c>
      <c r="F81" s="4"/>
      <c r="G81" s="3" t="s">
        <v>359</v>
      </c>
      <c r="H81" s="3" t="s">
        <v>359</v>
      </c>
      <c r="I81" s="4"/>
      <c r="J81" s="4"/>
      <c r="K81" s="4"/>
      <c r="L81" s="4"/>
      <c r="M81" s="4"/>
      <c r="N81" s="4"/>
      <c r="O81" s="4"/>
      <c r="P81" s="4">
        <v>8</v>
      </c>
      <c r="Q81" s="4"/>
      <c r="R81" s="3" t="s">
        <v>354</v>
      </c>
      <c r="S81" s="3" t="s">
        <v>3</v>
      </c>
      <c r="T81" s="3" t="s">
        <v>153</v>
      </c>
      <c r="U81" s="3"/>
      <c r="V81" s="3" t="s">
        <v>156</v>
      </c>
      <c r="W81" s="3" t="s">
        <v>416</v>
      </c>
      <c r="X81" s="3"/>
      <c r="Y81" s="3"/>
      <c r="Z81" s="3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</row>
    <row r="82" spans="1:53">
      <c r="A82" s="1"/>
      <c r="B82" s="21" t="s">
        <v>883</v>
      </c>
      <c r="C82" s="12" t="s">
        <v>409</v>
      </c>
      <c r="D82" s="3"/>
      <c r="E82" s="4">
        <v>52</v>
      </c>
      <c r="F82" s="4"/>
      <c r="G82" s="3" t="s">
        <v>359</v>
      </c>
      <c r="H82" s="3" t="s">
        <v>359</v>
      </c>
      <c r="I82" s="4"/>
      <c r="J82" s="4"/>
      <c r="K82" s="4"/>
      <c r="L82" s="4"/>
      <c r="M82" s="4"/>
      <c r="N82" s="4"/>
      <c r="O82" s="4"/>
      <c r="P82" s="4">
        <f t="shared" ref="P82:P92" si="9">+E82</f>
        <v>52</v>
      </c>
      <c r="Q82" s="4"/>
      <c r="R82" s="3"/>
      <c r="S82" s="4"/>
      <c r="T82" s="3" t="s">
        <v>154</v>
      </c>
      <c r="U82" s="3" t="s">
        <v>225</v>
      </c>
      <c r="V82" s="3"/>
      <c r="W82" s="3"/>
      <c r="X82" s="3"/>
      <c r="Y82" s="3"/>
      <c r="Z82" s="3"/>
      <c r="AA82" s="4"/>
      <c r="AB82" s="3"/>
      <c r="AC82" s="3"/>
      <c r="AD82" s="4"/>
      <c r="AE82" s="3"/>
      <c r="AF82" s="3"/>
      <c r="AG82" s="4"/>
      <c r="AH82" s="4"/>
      <c r="AI82" s="4"/>
      <c r="AJ82" s="4"/>
      <c r="AK82" s="4"/>
      <c r="AL82" s="4"/>
      <c r="AM82" s="4"/>
      <c r="AN82" s="4"/>
      <c r="AO82" s="3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</row>
    <row r="83" spans="1:53">
      <c r="A83" s="1"/>
      <c r="B83" s="21" t="s">
        <v>884</v>
      </c>
      <c r="C83" s="12" t="s">
        <v>409</v>
      </c>
      <c r="D83" s="3"/>
      <c r="E83" s="4">
        <v>46</v>
      </c>
      <c r="F83" s="4"/>
      <c r="G83" s="3" t="s">
        <v>359</v>
      </c>
      <c r="H83" s="3" t="s">
        <v>359</v>
      </c>
      <c r="I83" s="4"/>
      <c r="J83" s="4"/>
      <c r="K83" s="4"/>
      <c r="L83" s="4"/>
      <c r="M83" s="4"/>
      <c r="N83" s="4"/>
      <c r="O83" s="4"/>
      <c r="P83" s="4">
        <f t="shared" si="9"/>
        <v>46</v>
      </c>
      <c r="Q83" s="4"/>
      <c r="R83" s="3"/>
      <c r="S83" s="4"/>
      <c r="T83" s="3" t="s">
        <v>154</v>
      </c>
      <c r="U83" s="3" t="s">
        <v>225</v>
      </c>
      <c r="V83" s="3"/>
      <c r="W83" s="3"/>
      <c r="X83" s="3"/>
      <c r="Y83" s="3"/>
      <c r="Z83" s="3"/>
      <c r="AA83" s="4"/>
      <c r="AB83" s="3"/>
      <c r="AC83" s="3"/>
      <c r="AD83" s="4"/>
      <c r="AE83" s="3"/>
      <c r="AF83" s="3"/>
      <c r="AG83" s="4"/>
      <c r="AH83" s="4"/>
      <c r="AI83" s="4"/>
      <c r="AJ83" s="4"/>
      <c r="AK83" s="4"/>
      <c r="AL83" s="4"/>
      <c r="AM83" s="4"/>
      <c r="AN83" s="4"/>
      <c r="AO83" s="3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</row>
    <row r="84" spans="1:53">
      <c r="A84" s="1"/>
      <c r="B84" s="21" t="s">
        <v>885</v>
      </c>
      <c r="C84" s="12" t="s">
        <v>409</v>
      </c>
      <c r="D84" s="3"/>
      <c r="E84" s="4">
        <v>45</v>
      </c>
      <c r="F84" s="4"/>
      <c r="G84" s="3" t="s">
        <v>359</v>
      </c>
      <c r="H84" s="3" t="s">
        <v>359</v>
      </c>
      <c r="I84" s="4"/>
      <c r="J84" s="4"/>
      <c r="K84" s="4"/>
      <c r="L84" s="4"/>
      <c r="M84" s="4"/>
      <c r="N84" s="4"/>
      <c r="O84" s="4"/>
      <c r="P84" s="4">
        <f t="shared" si="9"/>
        <v>45</v>
      </c>
      <c r="Q84" s="4"/>
      <c r="R84" s="3"/>
      <c r="S84" s="4"/>
      <c r="T84" s="3" t="s">
        <v>154</v>
      </c>
      <c r="U84" s="3" t="s">
        <v>225</v>
      </c>
      <c r="V84" s="3"/>
      <c r="W84" s="3"/>
      <c r="X84" s="3"/>
      <c r="Y84" s="3"/>
      <c r="Z84" s="3"/>
      <c r="AA84" s="4"/>
      <c r="AB84" s="3"/>
      <c r="AC84" s="3"/>
      <c r="AD84" s="4"/>
      <c r="AE84" s="3"/>
      <c r="AF84" s="3"/>
      <c r="AG84" s="4"/>
      <c r="AH84" s="4"/>
      <c r="AI84" s="4"/>
      <c r="AJ84" s="4"/>
      <c r="AK84" s="4"/>
      <c r="AL84" s="4"/>
      <c r="AM84" s="4"/>
      <c r="AN84" s="4"/>
      <c r="AO84" s="3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</row>
    <row r="85" spans="1:53">
      <c r="A85" s="1"/>
      <c r="B85" s="21" t="s">
        <v>886</v>
      </c>
      <c r="C85" s="12" t="s">
        <v>409</v>
      </c>
      <c r="D85" s="3"/>
      <c r="E85" s="4">
        <v>45</v>
      </c>
      <c r="F85" s="4"/>
      <c r="G85" s="3" t="s">
        <v>359</v>
      </c>
      <c r="H85" s="3" t="s">
        <v>359</v>
      </c>
      <c r="I85" s="4"/>
      <c r="J85" s="4"/>
      <c r="K85" s="4"/>
      <c r="L85" s="4"/>
      <c r="M85" s="4"/>
      <c r="N85" s="4"/>
      <c r="O85" s="4"/>
      <c r="P85" s="4">
        <f t="shared" si="9"/>
        <v>45</v>
      </c>
      <c r="Q85" s="4"/>
      <c r="R85" s="3"/>
      <c r="S85" s="4"/>
      <c r="T85" s="3" t="s">
        <v>154</v>
      </c>
      <c r="U85" s="3" t="s">
        <v>225</v>
      </c>
      <c r="V85" s="3"/>
      <c r="W85" s="3"/>
      <c r="X85" s="3"/>
      <c r="Y85" s="3"/>
      <c r="Z85" s="3"/>
      <c r="AA85" s="4"/>
      <c r="AB85" s="3"/>
      <c r="AC85" s="3"/>
      <c r="AD85" s="4"/>
      <c r="AE85" s="3"/>
      <c r="AF85" s="3"/>
      <c r="AG85" s="4"/>
      <c r="AH85" s="4"/>
      <c r="AI85" s="4"/>
      <c r="AJ85" s="4"/>
      <c r="AK85" s="4"/>
      <c r="AL85" s="4"/>
      <c r="AM85" s="4"/>
      <c r="AN85" s="4"/>
      <c r="AO85" s="3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</row>
    <row r="86" spans="1:53">
      <c r="A86" s="1"/>
      <c r="B86" s="21" t="s">
        <v>887</v>
      </c>
      <c r="C86" s="12" t="s">
        <v>409</v>
      </c>
      <c r="D86" s="3"/>
      <c r="E86" s="4">
        <v>42</v>
      </c>
      <c r="F86" s="4"/>
      <c r="G86" s="3" t="s">
        <v>359</v>
      </c>
      <c r="H86" s="3" t="s">
        <v>359</v>
      </c>
      <c r="I86" s="4"/>
      <c r="J86" s="4"/>
      <c r="K86" s="4"/>
      <c r="L86" s="4"/>
      <c r="M86" s="4"/>
      <c r="N86" s="4"/>
      <c r="O86" s="4"/>
      <c r="P86" s="4">
        <f t="shared" si="9"/>
        <v>42</v>
      </c>
      <c r="Q86" s="4"/>
      <c r="R86" s="3"/>
      <c r="S86" s="4"/>
      <c r="T86" s="3" t="s">
        <v>154</v>
      </c>
      <c r="U86" s="3" t="s">
        <v>225</v>
      </c>
      <c r="V86" s="3"/>
      <c r="W86" s="3"/>
      <c r="X86" s="3"/>
      <c r="Y86" s="3"/>
      <c r="Z86" s="3"/>
      <c r="AA86" s="4"/>
      <c r="AB86" s="3"/>
      <c r="AC86" s="3"/>
      <c r="AD86" s="4"/>
      <c r="AE86" s="3"/>
      <c r="AF86" s="3"/>
      <c r="AG86" s="4"/>
      <c r="AH86" s="4"/>
      <c r="AI86" s="4"/>
      <c r="AJ86" s="4"/>
      <c r="AK86" s="4"/>
      <c r="AL86" s="4"/>
      <c r="AM86" s="4"/>
      <c r="AN86" s="4"/>
      <c r="AO86" s="3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</row>
    <row r="87" spans="1:53">
      <c r="A87" s="1"/>
      <c r="B87" s="21" t="s">
        <v>905</v>
      </c>
      <c r="C87" s="12" t="s">
        <v>409</v>
      </c>
      <c r="D87" s="3"/>
      <c r="E87" s="4">
        <v>42</v>
      </c>
      <c r="F87" s="4"/>
      <c r="G87" s="3" t="s">
        <v>359</v>
      </c>
      <c r="H87" s="3" t="s">
        <v>359</v>
      </c>
      <c r="I87" s="4"/>
      <c r="J87" s="4"/>
      <c r="K87" s="4"/>
      <c r="L87" s="4"/>
      <c r="M87" s="4"/>
      <c r="N87" s="4"/>
      <c r="O87" s="4"/>
      <c r="P87" s="4">
        <f t="shared" si="9"/>
        <v>42</v>
      </c>
      <c r="Q87" s="4"/>
      <c r="R87" s="3"/>
      <c r="S87" s="4"/>
      <c r="T87" s="3" t="s">
        <v>154</v>
      </c>
      <c r="U87" s="3" t="s">
        <v>225</v>
      </c>
      <c r="V87" s="3"/>
      <c r="W87" s="3"/>
      <c r="X87" s="3"/>
      <c r="Y87" s="3"/>
      <c r="Z87" s="3"/>
      <c r="AA87" s="4"/>
      <c r="AB87" s="3"/>
      <c r="AC87" s="3"/>
      <c r="AD87" s="4"/>
      <c r="AE87" s="3"/>
      <c r="AF87" s="3"/>
      <c r="AG87" s="4"/>
      <c r="AH87" s="4"/>
      <c r="AI87" s="4"/>
      <c r="AJ87" s="4"/>
      <c r="AK87" s="4"/>
      <c r="AL87" s="4"/>
      <c r="AM87" s="4"/>
      <c r="AN87" s="4"/>
      <c r="AO87" s="3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</row>
    <row r="88" spans="1:53" ht="15.6">
      <c r="A88" s="1"/>
      <c r="B88" s="21" t="s">
        <v>888</v>
      </c>
      <c r="C88" s="12" t="s">
        <v>894</v>
      </c>
      <c r="D88" s="3"/>
      <c r="E88" s="4">
        <v>40</v>
      </c>
      <c r="F88" s="4"/>
      <c r="G88" s="3" t="s">
        <v>251</v>
      </c>
      <c r="H88" s="46" t="s">
        <v>1291</v>
      </c>
      <c r="I88" s="4"/>
      <c r="J88" s="4"/>
      <c r="K88" s="4"/>
      <c r="L88" s="4"/>
      <c r="M88" s="4"/>
      <c r="N88" s="4"/>
      <c r="O88" s="4"/>
      <c r="P88" s="4">
        <f t="shared" si="9"/>
        <v>40</v>
      </c>
      <c r="Q88" s="4"/>
      <c r="R88" s="3" t="s">
        <v>354</v>
      </c>
      <c r="S88" s="3" t="s">
        <v>3</v>
      </c>
      <c r="T88" s="3" t="s">
        <v>154</v>
      </c>
      <c r="U88" s="3" t="s">
        <v>225</v>
      </c>
      <c r="V88" s="3"/>
      <c r="W88" s="3"/>
      <c r="X88" s="3"/>
      <c r="Y88" s="3"/>
      <c r="Z88" s="3"/>
      <c r="AA88" s="4"/>
      <c r="AB88" s="3"/>
      <c r="AC88" s="3"/>
      <c r="AD88" s="4"/>
      <c r="AE88" s="3"/>
      <c r="AF88" s="3"/>
      <c r="AG88" s="4"/>
      <c r="AH88" s="4"/>
      <c r="AI88" s="4"/>
      <c r="AJ88" s="4"/>
      <c r="AK88" s="4"/>
      <c r="AL88" s="4" t="s">
        <v>423</v>
      </c>
      <c r="AM88" s="4" t="s">
        <v>903</v>
      </c>
      <c r="AN88" s="4"/>
      <c r="AO88" s="3" t="s">
        <v>281</v>
      </c>
      <c r="AP88" s="4"/>
      <c r="AQ88" s="4"/>
      <c r="AR88" s="4"/>
      <c r="AS88" s="4"/>
      <c r="AT88" s="4"/>
      <c r="AU88" s="4"/>
      <c r="AV88" s="4"/>
      <c r="AW88" s="4" t="s">
        <v>896</v>
      </c>
      <c r="AX88" s="4"/>
      <c r="AY88" s="4"/>
      <c r="AZ88" s="4"/>
    </row>
    <row r="89" spans="1:53" ht="15.6">
      <c r="A89" s="1"/>
      <c r="B89" s="21" t="s">
        <v>889</v>
      </c>
      <c r="C89" s="12" t="s">
        <v>893</v>
      </c>
      <c r="D89" s="3"/>
      <c r="E89" s="4">
        <v>38</v>
      </c>
      <c r="F89" s="4"/>
      <c r="G89" s="3" t="s">
        <v>251</v>
      </c>
      <c r="H89" s="46" t="s">
        <v>1291</v>
      </c>
      <c r="I89" s="4"/>
      <c r="J89" s="4"/>
      <c r="K89" s="4" t="s">
        <v>549</v>
      </c>
      <c r="L89" s="4" t="s">
        <v>346</v>
      </c>
      <c r="M89" s="4"/>
      <c r="N89" s="4"/>
      <c r="O89" s="4"/>
      <c r="P89" s="4">
        <f t="shared" si="9"/>
        <v>38</v>
      </c>
      <c r="Q89" s="4"/>
      <c r="R89" s="3" t="s">
        <v>354</v>
      </c>
      <c r="S89" s="3" t="s">
        <v>3</v>
      </c>
      <c r="T89" s="3" t="s">
        <v>154</v>
      </c>
      <c r="U89" s="3" t="s">
        <v>225</v>
      </c>
      <c r="V89" s="3"/>
      <c r="W89" s="3"/>
      <c r="X89" s="3"/>
      <c r="Y89" s="3"/>
      <c r="Z89" s="3"/>
      <c r="AA89" s="4"/>
      <c r="AB89" s="3"/>
      <c r="AC89" s="3"/>
      <c r="AD89" s="4"/>
      <c r="AE89" s="3"/>
      <c r="AF89" s="3"/>
      <c r="AG89" s="4"/>
      <c r="AH89" s="4"/>
      <c r="AI89" s="4"/>
      <c r="AJ89" s="4"/>
      <c r="AK89" s="4"/>
      <c r="AL89" s="4"/>
      <c r="AM89" s="4"/>
      <c r="AN89" s="4"/>
      <c r="AO89" s="3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</row>
    <row r="90" spans="1:53">
      <c r="A90" s="1"/>
      <c r="B90" s="21" t="s">
        <v>890</v>
      </c>
      <c r="C90" s="12" t="s">
        <v>409</v>
      </c>
      <c r="D90" s="3"/>
      <c r="E90" s="4">
        <v>36</v>
      </c>
      <c r="F90" s="4"/>
      <c r="G90" s="3" t="s">
        <v>359</v>
      </c>
      <c r="H90" s="3" t="s">
        <v>359</v>
      </c>
      <c r="I90" s="4"/>
      <c r="J90" s="4"/>
      <c r="K90" s="4"/>
      <c r="L90" s="4"/>
      <c r="M90" s="4"/>
      <c r="N90" s="4"/>
      <c r="O90" s="4"/>
      <c r="P90" s="4">
        <f t="shared" si="9"/>
        <v>36</v>
      </c>
      <c r="Q90" s="4"/>
      <c r="R90" s="3" t="s">
        <v>354</v>
      </c>
      <c r="S90" s="3" t="s">
        <v>3</v>
      </c>
      <c r="T90" s="3" t="s">
        <v>154</v>
      </c>
      <c r="U90" s="3" t="s">
        <v>225</v>
      </c>
      <c r="V90" s="3"/>
      <c r="W90" s="3"/>
      <c r="X90" s="3"/>
      <c r="Y90" s="3"/>
      <c r="Z90" s="3"/>
      <c r="AA90" s="4"/>
      <c r="AB90" s="3"/>
      <c r="AC90" s="3"/>
      <c r="AD90" s="4"/>
      <c r="AE90" s="3"/>
      <c r="AF90" s="3"/>
      <c r="AG90" s="4"/>
      <c r="AH90" s="4"/>
      <c r="AI90" s="4"/>
      <c r="AJ90" s="4"/>
      <c r="AK90" s="4"/>
      <c r="AL90" s="4"/>
      <c r="AM90" s="4"/>
      <c r="AN90" s="4"/>
      <c r="AO90" s="3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</row>
    <row r="91" spans="1:53" ht="15.6">
      <c r="A91" s="1"/>
      <c r="B91" s="21" t="s">
        <v>892</v>
      </c>
      <c r="C91" s="12" t="s">
        <v>893</v>
      </c>
      <c r="D91" s="3"/>
      <c r="E91" s="4">
        <v>37</v>
      </c>
      <c r="F91" s="4"/>
      <c r="G91" s="3" t="s">
        <v>251</v>
      </c>
      <c r="H91" s="46" t="s">
        <v>1291</v>
      </c>
      <c r="I91" s="4"/>
      <c r="J91" s="4"/>
      <c r="K91" s="4" t="s">
        <v>549</v>
      </c>
      <c r="L91" s="4" t="s">
        <v>346</v>
      </c>
      <c r="M91" s="4"/>
      <c r="N91" s="4"/>
      <c r="O91" s="4"/>
      <c r="P91" s="4">
        <f t="shared" si="9"/>
        <v>37</v>
      </c>
      <c r="Q91" s="4"/>
      <c r="R91" s="3" t="s">
        <v>354</v>
      </c>
      <c r="S91" s="3" t="s">
        <v>3</v>
      </c>
      <c r="T91" s="3" t="s">
        <v>154</v>
      </c>
      <c r="U91" s="3" t="s">
        <v>225</v>
      </c>
      <c r="V91" s="3"/>
      <c r="W91" s="3"/>
      <c r="X91" s="3"/>
      <c r="Y91" s="3"/>
      <c r="Z91" s="3"/>
      <c r="AA91" s="4"/>
      <c r="AB91" s="3"/>
      <c r="AC91" s="3"/>
      <c r="AD91" s="4"/>
      <c r="AE91" s="3"/>
      <c r="AF91" s="3"/>
      <c r="AG91" s="4"/>
      <c r="AH91" s="4"/>
      <c r="AI91" s="4"/>
      <c r="AJ91" s="4"/>
      <c r="AK91" s="4"/>
      <c r="AL91" s="4"/>
      <c r="AM91" s="4"/>
      <c r="AN91" s="4"/>
      <c r="AO91" s="3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</row>
    <row r="92" spans="1:53">
      <c r="A92" s="1"/>
      <c r="B92" s="21" t="s">
        <v>891</v>
      </c>
      <c r="C92" s="2" t="s">
        <v>1276</v>
      </c>
      <c r="D92" s="3"/>
      <c r="E92" s="4"/>
      <c r="F92" s="4"/>
      <c r="G92" s="3" t="s">
        <v>511</v>
      </c>
      <c r="H92" s="4" t="s">
        <v>456</v>
      </c>
      <c r="I92" s="4"/>
      <c r="J92" s="4"/>
      <c r="K92" s="4" t="s">
        <v>552</v>
      </c>
      <c r="L92" s="4" t="s">
        <v>19</v>
      </c>
      <c r="M92" s="4"/>
      <c r="N92" s="4"/>
      <c r="O92" s="4"/>
      <c r="P92" s="4">
        <f t="shared" si="9"/>
        <v>0</v>
      </c>
      <c r="Q92" s="4"/>
      <c r="R92" s="3"/>
      <c r="S92" s="3"/>
      <c r="T92" s="3" t="s">
        <v>153</v>
      </c>
      <c r="U92" s="3" t="s">
        <v>559</v>
      </c>
      <c r="V92" s="3" t="s">
        <v>156</v>
      </c>
      <c r="W92" s="3" t="s">
        <v>416</v>
      </c>
      <c r="X92" s="3"/>
      <c r="Y92" s="3"/>
      <c r="Z92" s="3" t="s">
        <v>874</v>
      </c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 t="s">
        <v>903</v>
      </c>
      <c r="AN92" s="4"/>
      <c r="AO92" s="4" t="s">
        <v>281</v>
      </c>
      <c r="AP92" s="4"/>
      <c r="AQ92" s="4"/>
      <c r="AR92" s="4"/>
      <c r="AS92" s="4"/>
      <c r="AT92" s="4"/>
      <c r="AU92" s="4"/>
      <c r="AV92" s="4"/>
      <c r="AW92" s="4" t="s">
        <v>218</v>
      </c>
      <c r="AX92" s="4"/>
      <c r="AY92" s="4"/>
      <c r="AZ92" s="4"/>
    </row>
    <row r="93" spans="1:53">
      <c r="A93" s="1"/>
      <c r="B93" s="21"/>
      <c r="C93" s="2"/>
      <c r="D93" s="3"/>
      <c r="E93" s="4"/>
      <c r="F93" s="4"/>
      <c r="G93" s="3"/>
      <c r="H93" s="3"/>
      <c r="I93" s="4"/>
      <c r="J93" s="4"/>
      <c r="K93" s="4"/>
      <c r="L93" s="4" t="s">
        <v>902</v>
      </c>
      <c r="M93" s="4"/>
      <c r="N93" s="4">
        <f>E93</f>
        <v>0</v>
      </c>
      <c r="O93" s="4"/>
      <c r="P93" s="4"/>
      <c r="Q93" s="4"/>
      <c r="R93" s="3"/>
      <c r="S93" s="3"/>
      <c r="T93" s="3"/>
      <c r="U93" s="3"/>
      <c r="V93" s="3"/>
      <c r="W93" s="3"/>
      <c r="X93" s="3"/>
      <c r="Y93" s="3"/>
      <c r="Z93" s="3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 t="s">
        <v>281</v>
      </c>
      <c r="AP93" s="4"/>
      <c r="AQ93" s="4"/>
      <c r="AR93" s="4"/>
      <c r="AS93" s="4"/>
      <c r="AT93" s="4"/>
      <c r="AU93" s="4"/>
      <c r="AV93" s="4"/>
      <c r="AW93" s="4" t="s">
        <v>218</v>
      </c>
      <c r="AX93" s="4"/>
      <c r="AY93" s="4"/>
      <c r="AZ93" s="4"/>
    </row>
    <row r="94" spans="1:53" s="211" customFormat="1">
      <c r="B94" s="207" t="s">
        <v>589</v>
      </c>
      <c r="C94" s="210" t="s">
        <v>743</v>
      </c>
      <c r="D94" s="207" t="s">
        <v>480</v>
      </c>
      <c r="E94" s="208">
        <f>SUM(E95:E96)</f>
        <v>20</v>
      </c>
      <c r="F94" s="208"/>
      <c r="G94" s="208"/>
      <c r="H94" s="208"/>
      <c r="I94" s="213"/>
      <c r="J94" s="213"/>
      <c r="K94" s="213"/>
      <c r="L94" s="213"/>
      <c r="M94" s="213"/>
      <c r="N94" s="208">
        <f>SUM(N95:N96)</f>
        <v>0</v>
      </c>
      <c r="O94" s="208">
        <f>SUM(O95:O96)</f>
        <v>0</v>
      </c>
      <c r="P94" s="213"/>
      <c r="Q94" s="213"/>
      <c r="R94" s="213"/>
      <c r="S94" s="213"/>
      <c r="T94" s="212"/>
      <c r="U94" s="212"/>
      <c r="V94" s="212"/>
      <c r="W94" s="212"/>
      <c r="X94" s="212"/>
      <c r="Y94" s="212"/>
      <c r="Z94" s="212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4"/>
    </row>
    <row r="95" spans="1:53">
      <c r="A95" s="1"/>
      <c r="B95" s="21" t="s">
        <v>886</v>
      </c>
      <c r="C95" s="12" t="s">
        <v>409</v>
      </c>
      <c r="D95" s="3"/>
      <c r="E95" s="4"/>
      <c r="F95" s="4"/>
      <c r="G95" s="3" t="s">
        <v>359</v>
      </c>
      <c r="H95" s="3" t="s">
        <v>359</v>
      </c>
      <c r="I95" s="4"/>
      <c r="J95" s="4"/>
      <c r="K95" s="4"/>
      <c r="L95" s="4"/>
      <c r="M95" s="4"/>
      <c r="N95" s="4"/>
      <c r="O95" s="4"/>
      <c r="P95" s="4">
        <v>8</v>
      </c>
      <c r="Q95" s="4"/>
      <c r="R95" s="3" t="s">
        <v>354</v>
      </c>
      <c r="S95" s="3" t="s">
        <v>3</v>
      </c>
      <c r="T95" s="3" t="s">
        <v>153</v>
      </c>
      <c r="U95" s="3" t="s">
        <v>156</v>
      </c>
      <c r="V95" s="3" t="s">
        <v>416</v>
      </c>
      <c r="W95" s="3"/>
      <c r="X95" s="3"/>
      <c r="Y95" s="3"/>
      <c r="Z95" s="3" t="s">
        <v>874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</row>
    <row r="96" spans="1:53">
      <c r="A96" s="1"/>
      <c r="B96" s="21" t="s">
        <v>536</v>
      </c>
      <c r="C96" s="2" t="s">
        <v>904</v>
      </c>
      <c r="D96" s="3"/>
      <c r="E96" s="4">
        <v>20</v>
      </c>
      <c r="F96" s="4"/>
      <c r="G96" s="3" t="s">
        <v>515</v>
      </c>
      <c r="H96" s="3" t="s">
        <v>453</v>
      </c>
      <c r="I96" s="4"/>
      <c r="J96" s="4"/>
      <c r="K96" s="4"/>
      <c r="L96" s="4"/>
      <c r="M96" s="4"/>
      <c r="N96" s="4"/>
      <c r="O96" s="4"/>
      <c r="P96" s="4">
        <f>+E96</f>
        <v>20</v>
      </c>
      <c r="Q96" s="4"/>
      <c r="R96" s="3" t="s">
        <v>354</v>
      </c>
      <c r="S96" s="3" t="s">
        <v>3</v>
      </c>
      <c r="T96" s="3" t="s">
        <v>153</v>
      </c>
      <c r="U96" s="3" t="s">
        <v>156</v>
      </c>
      <c r="V96" s="3" t="s">
        <v>416</v>
      </c>
      <c r="W96" s="3"/>
      <c r="X96" s="3"/>
      <c r="Y96" s="3"/>
      <c r="Z96" s="3" t="s">
        <v>250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3" t="s">
        <v>229</v>
      </c>
      <c r="AZ96" s="4"/>
    </row>
    <row r="97" spans="1:53" s="246" customFormat="1" ht="41.4">
      <c r="A97" s="246" t="s">
        <v>142</v>
      </c>
      <c r="B97" s="247">
        <v>4</v>
      </c>
      <c r="C97" s="252" t="s">
        <v>760</v>
      </c>
      <c r="D97" s="250">
        <v>0</v>
      </c>
      <c r="E97" s="250">
        <f t="shared" ref="E97:AZ97" si="10">SUM(E98:E160)/2</f>
        <v>2373</v>
      </c>
      <c r="F97" s="250">
        <f t="shared" si="10"/>
        <v>0</v>
      </c>
      <c r="G97" s="250">
        <f t="shared" si="10"/>
        <v>0</v>
      </c>
      <c r="H97" s="250">
        <f t="shared" si="10"/>
        <v>0</v>
      </c>
      <c r="I97" s="250">
        <f t="shared" si="10"/>
        <v>0</v>
      </c>
      <c r="J97" s="250">
        <f t="shared" si="10"/>
        <v>0</v>
      </c>
      <c r="K97" s="250">
        <f t="shared" si="10"/>
        <v>0</v>
      </c>
      <c r="L97" s="250">
        <f t="shared" si="10"/>
        <v>0</v>
      </c>
      <c r="M97" s="250">
        <f t="shared" si="10"/>
        <v>0</v>
      </c>
      <c r="N97" s="250">
        <f t="shared" si="10"/>
        <v>0</v>
      </c>
      <c r="O97" s="250">
        <f t="shared" si="10"/>
        <v>0</v>
      </c>
      <c r="P97" s="250">
        <f t="shared" si="10"/>
        <v>2392</v>
      </c>
      <c r="Q97" s="250">
        <f t="shared" si="10"/>
        <v>0</v>
      </c>
      <c r="R97" s="250">
        <f t="shared" si="10"/>
        <v>0</v>
      </c>
      <c r="S97" s="250">
        <f t="shared" si="10"/>
        <v>0</v>
      </c>
      <c r="T97" s="250">
        <f t="shared" si="10"/>
        <v>0</v>
      </c>
      <c r="U97" s="250">
        <f t="shared" si="10"/>
        <v>0</v>
      </c>
      <c r="V97" s="250">
        <f t="shared" si="10"/>
        <v>0</v>
      </c>
      <c r="W97" s="250">
        <f t="shared" si="10"/>
        <v>0</v>
      </c>
      <c r="X97" s="250">
        <f t="shared" si="10"/>
        <v>0</v>
      </c>
      <c r="Y97" s="250">
        <f t="shared" si="10"/>
        <v>0</v>
      </c>
      <c r="Z97" s="250">
        <f t="shared" si="10"/>
        <v>0</v>
      </c>
      <c r="AA97" s="250">
        <f t="shared" si="10"/>
        <v>0</v>
      </c>
      <c r="AB97" s="250">
        <f t="shared" si="10"/>
        <v>0</v>
      </c>
      <c r="AC97" s="250">
        <f t="shared" si="10"/>
        <v>0</v>
      </c>
      <c r="AD97" s="250">
        <f t="shared" si="10"/>
        <v>0</v>
      </c>
      <c r="AE97" s="250">
        <f t="shared" si="10"/>
        <v>0</v>
      </c>
      <c r="AF97" s="250">
        <f t="shared" si="10"/>
        <v>0</v>
      </c>
      <c r="AG97" s="250">
        <f t="shared" si="10"/>
        <v>0</v>
      </c>
      <c r="AH97" s="250">
        <f t="shared" si="10"/>
        <v>0</v>
      </c>
      <c r="AI97" s="250">
        <f t="shared" si="10"/>
        <v>0</v>
      </c>
      <c r="AJ97" s="250">
        <f t="shared" si="10"/>
        <v>0</v>
      </c>
      <c r="AK97" s="250">
        <f t="shared" si="10"/>
        <v>0</v>
      </c>
      <c r="AL97" s="250">
        <f t="shared" si="10"/>
        <v>0</v>
      </c>
      <c r="AM97" s="250">
        <f t="shared" si="10"/>
        <v>0</v>
      </c>
      <c r="AN97" s="250">
        <f t="shared" si="10"/>
        <v>0</v>
      </c>
      <c r="AO97" s="250">
        <f t="shared" si="10"/>
        <v>0</v>
      </c>
      <c r="AP97" s="250">
        <f t="shared" si="10"/>
        <v>0</v>
      </c>
      <c r="AQ97" s="250">
        <f t="shared" si="10"/>
        <v>0</v>
      </c>
      <c r="AR97" s="250">
        <f t="shared" si="10"/>
        <v>2374</v>
      </c>
      <c r="AS97" s="250">
        <f t="shared" si="10"/>
        <v>7119</v>
      </c>
      <c r="AT97" s="223">
        <f t="shared" si="10"/>
        <v>0</v>
      </c>
      <c r="AU97" s="250">
        <f t="shared" si="10"/>
        <v>0</v>
      </c>
      <c r="AV97" s="250">
        <f t="shared" si="10"/>
        <v>0</v>
      </c>
      <c r="AW97" s="250">
        <f t="shared" si="10"/>
        <v>0</v>
      </c>
      <c r="AX97" s="250">
        <f t="shared" si="10"/>
        <v>0</v>
      </c>
      <c r="AY97" s="250">
        <f t="shared" si="10"/>
        <v>0</v>
      </c>
      <c r="AZ97" s="250">
        <f t="shared" si="10"/>
        <v>0</v>
      </c>
      <c r="BA97" s="251"/>
    </row>
    <row r="98" spans="1:53" s="206" customFormat="1">
      <c r="A98" s="206" t="s">
        <v>364</v>
      </c>
      <c r="B98" s="207" t="s">
        <v>555</v>
      </c>
      <c r="C98" s="210" t="s">
        <v>580</v>
      </c>
      <c r="D98" s="207" t="s">
        <v>1214</v>
      </c>
      <c r="E98" s="208">
        <f t="shared" ref="E98:AB98" si="11">SUM(E99:E118)</f>
        <v>893</v>
      </c>
      <c r="F98" s="208">
        <f t="shared" si="11"/>
        <v>0</v>
      </c>
      <c r="G98" s="208">
        <f t="shared" si="11"/>
        <v>0</v>
      </c>
      <c r="H98" s="208">
        <f t="shared" si="11"/>
        <v>0</v>
      </c>
      <c r="I98" s="208">
        <f t="shared" si="11"/>
        <v>0</v>
      </c>
      <c r="J98" s="208">
        <f t="shared" si="11"/>
        <v>0</v>
      </c>
      <c r="K98" s="208">
        <f t="shared" si="11"/>
        <v>0</v>
      </c>
      <c r="L98" s="208">
        <f t="shared" si="11"/>
        <v>0</v>
      </c>
      <c r="M98" s="208">
        <f t="shared" si="11"/>
        <v>0</v>
      </c>
      <c r="N98" s="208">
        <f t="shared" si="11"/>
        <v>0</v>
      </c>
      <c r="O98" s="208">
        <f t="shared" si="11"/>
        <v>0</v>
      </c>
      <c r="P98" s="208">
        <f t="shared" si="11"/>
        <v>894</v>
      </c>
      <c r="Q98" s="208">
        <f t="shared" si="11"/>
        <v>0</v>
      </c>
      <c r="R98" s="208">
        <f t="shared" si="11"/>
        <v>0</v>
      </c>
      <c r="S98" s="208">
        <f t="shared" si="11"/>
        <v>0</v>
      </c>
      <c r="T98" s="208">
        <f t="shared" si="11"/>
        <v>0</v>
      </c>
      <c r="U98" s="208">
        <f t="shared" si="11"/>
        <v>0</v>
      </c>
      <c r="V98" s="208">
        <f t="shared" si="11"/>
        <v>0</v>
      </c>
      <c r="W98" s="208">
        <f t="shared" si="11"/>
        <v>0</v>
      </c>
      <c r="X98" s="208">
        <f t="shared" si="11"/>
        <v>0</v>
      </c>
      <c r="Y98" s="208">
        <f t="shared" si="11"/>
        <v>0</v>
      </c>
      <c r="Z98" s="208">
        <f t="shared" si="11"/>
        <v>0</v>
      </c>
      <c r="AA98" s="208">
        <f t="shared" si="11"/>
        <v>0</v>
      </c>
      <c r="AB98" s="208">
        <f t="shared" si="11"/>
        <v>0</v>
      </c>
      <c r="AC98" s="208"/>
      <c r="AD98" s="208"/>
      <c r="AE98" s="208">
        <f t="shared" ref="AE98:AT98" si="12">SUM(AE99:AE118)</f>
        <v>0</v>
      </c>
      <c r="AF98" s="208">
        <f t="shared" si="12"/>
        <v>0</v>
      </c>
      <c r="AG98" s="208">
        <f t="shared" si="12"/>
        <v>0</v>
      </c>
      <c r="AH98" s="208">
        <f t="shared" si="12"/>
        <v>0</v>
      </c>
      <c r="AI98" s="208">
        <f t="shared" si="12"/>
        <v>0</v>
      </c>
      <c r="AJ98" s="208">
        <f t="shared" si="12"/>
        <v>0</v>
      </c>
      <c r="AK98" s="208">
        <f t="shared" si="12"/>
        <v>0</v>
      </c>
      <c r="AL98" s="208">
        <f t="shared" si="12"/>
        <v>0</v>
      </c>
      <c r="AM98" s="208">
        <f t="shared" si="12"/>
        <v>0</v>
      </c>
      <c r="AN98" s="208">
        <f t="shared" si="12"/>
        <v>0</v>
      </c>
      <c r="AO98" s="208">
        <f t="shared" si="12"/>
        <v>0</v>
      </c>
      <c r="AP98" s="208">
        <f t="shared" si="12"/>
        <v>0</v>
      </c>
      <c r="AQ98" s="208">
        <f t="shared" si="12"/>
        <v>0</v>
      </c>
      <c r="AR98" s="208">
        <f t="shared" si="12"/>
        <v>893</v>
      </c>
      <c r="AS98" s="208">
        <f t="shared" si="12"/>
        <v>2679</v>
      </c>
      <c r="AT98" s="208">
        <f t="shared" si="12"/>
        <v>0</v>
      </c>
      <c r="AU98" s="208"/>
      <c r="AV98" s="208"/>
      <c r="AW98" s="208">
        <f>SUM(AW99:AW118)</f>
        <v>0</v>
      </c>
      <c r="AX98" s="208">
        <f>SUM(AX99:AX118)</f>
        <v>0</v>
      </c>
      <c r="AY98" s="208">
        <f>SUM(AY99:AY118)</f>
        <v>0</v>
      </c>
      <c r="AZ98" s="208">
        <f>SUM(AZ99:AZ151)</f>
        <v>0</v>
      </c>
      <c r="BA98" s="209"/>
    </row>
    <row r="99" spans="1:53">
      <c r="B99" s="95" t="s">
        <v>909</v>
      </c>
      <c r="C99" s="2" t="s">
        <v>421</v>
      </c>
      <c r="D99" s="3"/>
      <c r="E99" s="4"/>
      <c r="F99" s="4"/>
      <c r="G99" s="3" t="s">
        <v>33</v>
      </c>
      <c r="H99" s="3" t="s">
        <v>33</v>
      </c>
      <c r="I99" s="4"/>
      <c r="J99" s="4"/>
      <c r="K99" s="4"/>
      <c r="L99" s="4"/>
      <c r="M99" s="4"/>
      <c r="N99" s="4"/>
      <c r="O99" s="4"/>
      <c r="P99" s="4">
        <v>1</v>
      </c>
      <c r="Q99" s="4"/>
      <c r="R99" s="3" t="s">
        <v>354</v>
      </c>
      <c r="S99" s="3"/>
      <c r="T99" s="3" t="s">
        <v>153</v>
      </c>
      <c r="U99" s="3"/>
      <c r="V99" s="3" t="s">
        <v>156</v>
      </c>
      <c r="W99" s="3" t="s">
        <v>417</v>
      </c>
      <c r="X99" s="3"/>
      <c r="Y99" s="3"/>
      <c r="Z99" s="3" t="s">
        <v>250</v>
      </c>
      <c r="AA99" s="3"/>
      <c r="AB99" s="3"/>
      <c r="AC99" s="3"/>
      <c r="AD99" s="3"/>
      <c r="AE99" s="3"/>
      <c r="AF99" s="3"/>
      <c r="AG99" s="3"/>
      <c r="AH99" s="3"/>
      <c r="AI99" s="4">
        <f>E99</f>
        <v>0</v>
      </c>
      <c r="AJ99" s="3"/>
      <c r="AK99" s="3">
        <f>E99*2</f>
        <v>0</v>
      </c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215" t="s">
        <v>246</v>
      </c>
      <c r="AX99" s="3" t="s">
        <v>934</v>
      </c>
      <c r="AY99" s="3"/>
      <c r="AZ99" s="95"/>
    </row>
    <row r="100" spans="1:53" s="16" customFormat="1">
      <c r="A100" s="7"/>
      <c r="B100" s="11" t="s">
        <v>517</v>
      </c>
      <c r="C100" s="12" t="s">
        <v>371</v>
      </c>
      <c r="D100" s="3"/>
      <c r="E100" s="4">
        <v>53</v>
      </c>
      <c r="F100" s="4"/>
      <c r="G100" s="3" t="s">
        <v>33</v>
      </c>
      <c r="H100" s="3" t="s">
        <v>33</v>
      </c>
      <c r="I100" s="4"/>
      <c r="J100" s="4"/>
      <c r="K100" s="4"/>
      <c r="L100" s="4"/>
      <c r="M100" s="4"/>
      <c r="N100" s="4"/>
      <c r="O100" s="4"/>
      <c r="P100" s="4">
        <f t="shared" ref="P100:P118" si="13">E100</f>
        <v>53</v>
      </c>
      <c r="Q100" s="4"/>
      <c r="R100" s="4"/>
      <c r="S100" s="4"/>
      <c r="T100" s="3" t="s">
        <v>154</v>
      </c>
      <c r="U100" s="3" t="s">
        <v>225</v>
      </c>
      <c r="V100" s="3"/>
      <c r="W100" s="3"/>
      <c r="X100" s="3"/>
      <c r="Y100" s="3"/>
      <c r="Z100" s="3"/>
      <c r="AA100" s="3"/>
      <c r="AB100" s="3"/>
      <c r="AC100" s="3" t="s">
        <v>405</v>
      </c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4">
        <f t="shared" ref="AR100:AR118" si="14">+P100</f>
        <v>53</v>
      </c>
      <c r="AS100" s="3">
        <f t="shared" ref="AS100:AS118" si="15">+P100*3</f>
        <v>159</v>
      </c>
      <c r="AT100" s="4"/>
      <c r="AU100" s="3"/>
      <c r="AV100" s="3"/>
      <c r="AW100" s="216" t="s">
        <v>245</v>
      </c>
      <c r="AX100" s="3" t="s">
        <v>913</v>
      </c>
      <c r="AY100" s="3"/>
      <c r="AZ100" s="11"/>
      <c r="BA100" s="15"/>
    </row>
    <row r="101" spans="1:53" s="16" customFormat="1">
      <c r="A101" s="7"/>
      <c r="B101" s="11" t="s">
        <v>911</v>
      </c>
      <c r="C101" s="12" t="s">
        <v>910</v>
      </c>
      <c r="D101" s="3"/>
      <c r="E101" s="4">
        <v>32</v>
      </c>
      <c r="F101" s="4"/>
      <c r="G101" s="3" t="s">
        <v>252</v>
      </c>
      <c r="H101" s="3" t="s">
        <v>23</v>
      </c>
      <c r="I101" s="4"/>
      <c r="J101" s="4"/>
      <c r="K101" s="4"/>
      <c r="L101" s="4"/>
      <c r="M101" s="4"/>
      <c r="N101" s="4"/>
      <c r="O101" s="4"/>
      <c r="P101" s="4">
        <f t="shared" si="13"/>
        <v>32</v>
      </c>
      <c r="Q101" s="4"/>
      <c r="R101" s="3" t="s">
        <v>354</v>
      </c>
      <c r="S101" s="4"/>
      <c r="T101" s="3" t="s">
        <v>154</v>
      </c>
      <c r="U101" s="3" t="s">
        <v>225</v>
      </c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4">
        <f t="shared" si="14"/>
        <v>32</v>
      </c>
      <c r="AS101" s="3">
        <f t="shared" si="15"/>
        <v>96</v>
      </c>
      <c r="AT101" s="4"/>
      <c r="AU101" s="3"/>
      <c r="AV101" s="3"/>
      <c r="AW101" s="216"/>
      <c r="AX101" s="3"/>
      <c r="AY101" s="3"/>
      <c r="AZ101" s="11"/>
      <c r="BA101" s="15"/>
    </row>
    <row r="102" spans="1:53" s="16" customFormat="1">
      <c r="A102" s="7"/>
      <c r="B102" s="11" t="s">
        <v>518</v>
      </c>
      <c r="C102" s="12" t="s">
        <v>912</v>
      </c>
      <c r="D102" s="3"/>
      <c r="E102" s="4">
        <v>33</v>
      </c>
      <c r="F102" s="4"/>
      <c r="G102" s="3" t="s">
        <v>33</v>
      </c>
      <c r="H102" s="3" t="s">
        <v>33</v>
      </c>
      <c r="I102" s="4"/>
      <c r="J102" s="4"/>
      <c r="K102" s="4"/>
      <c r="L102" s="4"/>
      <c r="M102" s="4"/>
      <c r="N102" s="4"/>
      <c r="O102" s="4"/>
      <c r="P102" s="4">
        <f t="shared" si="13"/>
        <v>33</v>
      </c>
      <c r="Q102" s="4"/>
      <c r="R102" s="3"/>
      <c r="S102" s="4"/>
      <c r="T102" s="3" t="s">
        <v>191</v>
      </c>
      <c r="U102" s="3"/>
      <c r="V102" s="3" t="s">
        <v>192</v>
      </c>
      <c r="W102" s="3" t="s">
        <v>417</v>
      </c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4">
        <f t="shared" si="14"/>
        <v>33</v>
      </c>
      <c r="AS102" s="3">
        <f t="shared" si="15"/>
        <v>99</v>
      </c>
      <c r="AT102" s="4"/>
      <c r="AU102" s="3"/>
      <c r="AV102" s="3"/>
      <c r="AW102" s="215" t="s">
        <v>246</v>
      </c>
      <c r="AX102" s="3" t="s">
        <v>934</v>
      </c>
      <c r="AY102" s="3"/>
      <c r="AZ102" s="11"/>
      <c r="BA102" s="15"/>
    </row>
    <row r="103" spans="1:53" s="16" customFormat="1">
      <c r="A103" s="7"/>
      <c r="B103" s="11" t="s">
        <v>519</v>
      </c>
      <c r="C103" s="12" t="s">
        <v>371</v>
      </c>
      <c r="D103" s="3"/>
      <c r="E103" s="4">
        <v>52</v>
      </c>
      <c r="F103" s="4"/>
      <c r="G103" s="3" t="s">
        <v>33</v>
      </c>
      <c r="H103" s="3" t="s">
        <v>33</v>
      </c>
      <c r="I103" s="4"/>
      <c r="J103" s="4"/>
      <c r="K103" s="4"/>
      <c r="L103" s="4"/>
      <c r="M103" s="4"/>
      <c r="N103" s="4"/>
      <c r="O103" s="4"/>
      <c r="P103" s="4">
        <f t="shared" si="13"/>
        <v>52</v>
      </c>
      <c r="Q103" s="4"/>
      <c r="R103" s="4"/>
      <c r="S103" s="4"/>
      <c r="T103" s="3" t="s">
        <v>154</v>
      </c>
      <c r="U103" s="3" t="s">
        <v>225</v>
      </c>
      <c r="V103" s="3"/>
      <c r="W103" s="3"/>
      <c r="X103" s="3"/>
      <c r="Y103" s="3"/>
      <c r="Z103" s="3"/>
      <c r="AA103" s="3"/>
      <c r="AB103" s="3"/>
      <c r="AC103" s="3" t="s">
        <v>405</v>
      </c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4">
        <f t="shared" si="14"/>
        <v>52</v>
      </c>
      <c r="AS103" s="3">
        <f t="shared" si="15"/>
        <v>156</v>
      </c>
      <c r="AT103" s="4"/>
      <c r="AU103" s="3"/>
      <c r="AV103" s="3"/>
      <c r="AW103" s="216" t="s">
        <v>245</v>
      </c>
      <c r="AX103" s="3" t="s">
        <v>913</v>
      </c>
      <c r="AY103" s="3"/>
      <c r="AZ103" s="11"/>
      <c r="BA103" s="15"/>
    </row>
    <row r="104" spans="1:53" s="16" customFormat="1">
      <c r="A104" s="7"/>
      <c r="B104" s="11" t="s">
        <v>343</v>
      </c>
      <c r="C104" s="12" t="s">
        <v>371</v>
      </c>
      <c r="D104" s="3"/>
      <c r="E104" s="4">
        <v>42</v>
      </c>
      <c r="F104" s="4"/>
      <c r="G104" s="3" t="s">
        <v>33</v>
      </c>
      <c r="H104" s="3" t="s">
        <v>33</v>
      </c>
      <c r="I104" s="4"/>
      <c r="J104" s="4"/>
      <c r="K104" s="4"/>
      <c r="L104" s="4"/>
      <c r="M104" s="4"/>
      <c r="N104" s="4"/>
      <c r="O104" s="4"/>
      <c r="P104" s="4">
        <f t="shared" si="13"/>
        <v>42</v>
      </c>
      <c r="Q104" s="4"/>
      <c r="R104" s="4"/>
      <c r="S104" s="4"/>
      <c r="T104" s="3" t="s">
        <v>154</v>
      </c>
      <c r="U104" s="3" t="s">
        <v>225</v>
      </c>
      <c r="V104" s="3"/>
      <c r="W104" s="3"/>
      <c r="X104" s="3"/>
      <c r="Y104" s="3"/>
      <c r="Z104" s="3"/>
      <c r="AA104" s="3"/>
      <c r="AB104" s="3"/>
      <c r="AC104" s="3" t="s">
        <v>597</v>
      </c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4">
        <f t="shared" si="14"/>
        <v>42</v>
      </c>
      <c r="AS104" s="3">
        <f t="shared" si="15"/>
        <v>126</v>
      </c>
      <c r="AT104" s="4"/>
      <c r="AU104" s="3"/>
      <c r="AV104" s="3"/>
      <c r="AW104" s="216" t="s">
        <v>245</v>
      </c>
      <c r="AX104" s="3" t="s">
        <v>913</v>
      </c>
      <c r="AY104" s="3"/>
      <c r="AZ104" s="11"/>
      <c r="BA104" s="15"/>
    </row>
    <row r="105" spans="1:53" s="16" customFormat="1">
      <c r="A105" s="7"/>
      <c r="B105" s="11" t="s">
        <v>520</v>
      </c>
      <c r="C105" s="12" t="s">
        <v>371</v>
      </c>
      <c r="D105" s="3"/>
      <c r="E105" s="4">
        <v>40</v>
      </c>
      <c r="F105" s="4"/>
      <c r="G105" s="3" t="s">
        <v>33</v>
      </c>
      <c r="H105" s="3" t="s">
        <v>33</v>
      </c>
      <c r="I105" s="4"/>
      <c r="J105" s="4"/>
      <c r="K105" s="4"/>
      <c r="L105" s="4"/>
      <c r="M105" s="4"/>
      <c r="N105" s="4"/>
      <c r="O105" s="4"/>
      <c r="P105" s="4">
        <f t="shared" si="13"/>
        <v>40</v>
      </c>
      <c r="Q105" s="4"/>
      <c r="R105" s="3"/>
      <c r="S105" s="4"/>
      <c r="T105" s="3" t="s">
        <v>154</v>
      </c>
      <c r="U105" s="3" t="s">
        <v>225</v>
      </c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4">
        <f t="shared" si="14"/>
        <v>40</v>
      </c>
      <c r="AS105" s="3">
        <f t="shared" si="15"/>
        <v>120</v>
      </c>
      <c r="AT105" s="4"/>
      <c r="AU105" s="3"/>
      <c r="AV105" s="3"/>
      <c r="AW105" s="216" t="s">
        <v>245</v>
      </c>
      <c r="AX105" s="3" t="s">
        <v>913</v>
      </c>
      <c r="AY105" s="3"/>
      <c r="AZ105" s="11"/>
      <c r="BA105" s="15"/>
    </row>
    <row r="106" spans="1:53" s="16" customFormat="1">
      <c r="A106" s="7"/>
      <c r="B106" s="11" t="s">
        <v>344</v>
      </c>
      <c r="C106" s="12" t="s">
        <v>371</v>
      </c>
      <c r="D106" s="3"/>
      <c r="E106" s="4">
        <v>45</v>
      </c>
      <c r="F106" s="4"/>
      <c r="G106" s="3" t="s">
        <v>33</v>
      </c>
      <c r="H106" s="3" t="s">
        <v>33</v>
      </c>
      <c r="I106" s="4"/>
      <c r="J106" s="4"/>
      <c r="K106" s="4"/>
      <c r="L106" s="4"/>
      <c r="M106" s="4"/>
      <c r="N106" s="4"/>
      <c r="O106" s="4"/>
      <c r="P106" s="4">
        <f t="shared" si="13"/>
        <v>45</v>
      </c>
      <c r="Q106" s="4"/>
      <c r="R106" s="4"/>
      <c r="S106" s="4"/>
      <c r="T106" s="3" t="s">
        <v>154</v>
      </c>
      <c r="U106" s="3" t="s">
        <v>225</v>
      </c>
      <c r="V106" s="3"/>
      <c r="W106" s="3"/>
      <c r="X106" s="3"/>
      <c r="Y106" s="3"/>
      <c r="Z106" s="3"/>
      <c r="AA106" s="3"/>
      <c r="AB106" s="3"/>
      <c r="AC106" s="3" t="s">
        <v>405</v>
      </c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4">
        <f t="shared" si="14"/>
        <v>45</v>
      </c>
      <c r="AS106" s="3">
        <f t="shared" si="15"/>
        <v>135</v>
      </c>
      <c r="AT106" s="4"/>
      <c r="AU106" s="3"/>
      <c r="AV106" s="3"/>
      <c r="AW106" s="216" t="s">
        <v>245</v>
      </c>
      <c r="AX106" s="3" t="s">
        <v>913</v>
      </c>
      <c r="AY106" s="3"/>
      <c r="AZ106" s="11"/>
      <c r="BA106" s="15"/>
    </row>
    <row r="107" spans="1:53" s="16" customFormat="1">
      <c r="A107" s="7"/>
      <c r="B107" s="11" t="s">
        <v>521</v>
      </c>
      <c r="C107" s="12" t="s">
        <v>912</v>
      </c>
      <c r="D107" s="3"/>
      <c r="E107" s="4">
        <v>46</v>
      </c>
      <c r="F107" s="4"/>
      <c r="G107" s="3" t="s">
        <v>33</v>
      </c>
      <c r="H107" s="3" t="s">
        <v>33</v>
      </c>
      <c r="I107" s="4"/>
      <c r="J107" s="4"/>
      <c r="K107" s="4"/>
      <c r="L107" s="4"/>
      <c r="M107" s="4"/>
      <c r="N107" s="4"/>
      <c r="O107" s="4"/>
      <c r="P107" s="4">
        <f t="shared" si="13"/>
        <v>46</v>
      </c>
      <c r="Q107" s="4"/>
      <c r="R107" s="3" t="s">
        <v>354</v>
      </c>
      <c r="S107" s="4"/>
      <c r="T107" s="3" t="s">
        <v>191</v>
      </c>
      <c r="U107" s="3"/>
      <c r="V107" s="3" t="s">
        <v>192</v>
      </c>
      <c r="W107" s="3" t="s">
        <v>417</v>
      </c>
      <c r="X107" s="3"/>
      <c r="Y107" s="3"/>
      <c r="Z107" s="3"/>
      <c r="AA107" s="3"/>
      <c r="AB107" s="3"/>
      <c r="AC107" s="3" t="s">
        <v>405</v>
      </c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4">
        <f t="shared" si="14"/>
        <v>46</v>
      </c>
      <c r="AS107" s="3">
        <f t="shared" si="15"/>
        <v>138</v>
      </c>
      <c r="AT107" s="4"/>
      <c r="AU107" s="3"/>
      <c r="AV107" s="3"/>
      <c r="AW107" s="215" t="s">
        <v>246</v>
      </c>
      <c r="AX107" s="3" t="s">
        <v>934</v>
      </c>
      <c r="AY107" s="3"/>
      <c r="AZ107" s="11"/>
      <c r="BA107" s="15"/>
    </row>
    <row r="108" spans="1:53" s="16" customFormat="1">
      <c r="A108" s="7"/>
      <c r="B108" s="11" t="s">
        <v>522</v>
      </c>
      <c r="C108" s="12" t="s">
        <v>371</v>
      </c>
      <c r="D108" s="3"/>
      <c r="E108" s="4">
        <v>45</v>
      </c>
      <c r="F108" s="4"/>
      <c r="G108" s="3" t="s">
        <v>33</v>
      </c>
      <c r="H108" s="3" t="s">
        <v>33</v>
      </c>
      <c r="I108" s="4"/>
      <c r="J108" s="4"/>
      <c r="K108" s="4"/>
      <c r="L108" s="4"/>
      <c r="M108" s="4"/>
      <c r="N108" s="4"/>
      <c r="O108" s="4"/>
      <c r="P108" s="4">
        <f t="shared" si="13"/>
        <v>45</v>
      </c>
      <c r="Q108" s="4"/>
      <c r="R108" s="4"/>
      <c r="S108" s="4"/>
      <c r="T108" s="3" t="s">
        <v>154</v>
      </c>
      <c r="U108" s="3" t="s">
        <v>225</v>
      </c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4">
        <f t="shared" si="14"/>
        <v>45</v>
      </c>
      <c r="AS108" s="3">
        <f t="shared" si="15"/>
        <v>135</v>
      </c>
      <c r="AT108" s="4"/>
      <c r="AU108" s="3"/>
      <c r="AV108" s="3"/>
      <c r="AW108" s="216" t="s">
        <v>245</v>
      </c>
      <c r="AX108" s="3" t="s">
        <v>913</v>
      </c>
      <c r="AY108" s="3"/>
      <c r="AZ108" s="11"/>
      <c r="BA108" s="15"/>
    </row>
    <row r="109" spans="1:53" s="16" customFormat="1">
      <c r="A109" s="7"/>
      <c r="B109" s="11" t="s">
        <v>523</v>
      </c>
      <c r="C109" s="12" t="s">
        <v>371</v>
      </c>
      <c r="D109" s="3"/>
      <c r="E109" s="4">
        <v>45</v>
      </c>
      <c r="F109" s="4"/>
      <c r="G109" s="3" t="s">
        <v>33</v>
      </c>
      <c r="H109" s="3" t="s">
        <v>33</v>
      </c>
      <c r="I109" s="4"/>
      <c r="J109" s="4"/>
      <c r="K109" s="4"/>
      <c r="L109" s="4"/>
      <c r="M109" s="4"/>
      <c r="N109" s="4"/>
      <c r="O109" s="4"/>
      <c r="P109" s="4">
        <f t="shared" si="13"/>
        <v>45</v>
      </c>
      <c r="Q109" s="4"/>
      <c r="R109" s="4"/>
      <c r="S109" s="4"/>
      <c r="T109" s="3" t="s">
        <v>154</v>
      </c>
      <c r="U109" s="3" t="s">
        <v>225</v>
      </c>
      <c r="V109" s="3"/>
      <c r="W109" s="3"/>
      <c r="X109" s="3"/>
      <c r="Y109" s="3"/>
      <c r="Z109" s="3"/>
      <c r="AA109" s="3"/>
      <c r="AB109" s="3"/>
      <c r="AC109" s="3" t="s">
        <v>405</v>
      </c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4">
        <f t="shared" si="14"/>
        <v>45</v>
      </c>
      <c r="AS109" s="3">
        <f t="shared" si="15"/>
        <v>135</v>
      </c>
      <c r="AT109" s="4"/>
      <c r="AU109" s="3"/>
      <c r="AV109" s="3"/>
      <c r="AW109" s="216" t="s">
        <v>245</v>
      </c>
      <c r="AX109" s="3" t="s">
        <v>913</v>
      </c>
      <c r="AY109" s="3"/>
      <c r="AZ109" s="11"/>
      <c r="BA109" s="15"/>
    </row>
    <row r="110" spans="1:53" s="16" customFormat="1">
      <c r="A110" s="7"/>
      <c r="B110" s="11" t="s">
        <v>524</v>
      </c>
      <c r="C110" s="12" t="s">
        <v>371</v>
      </c>
      <c r="D110" s="3"/>
      <c r="E110" s="4">
        <v>48</v>
      </c>
      <c r="F110" s="4"/>
      <c r="G110" s="3" t="s">
        <v>33</v>
      </c>
      <c r="H110" s="3" t="s">
        <v>33</v>
      </c>
      <c r="I110" s="4"/>
      <c r="J110" s="4"/>
      <c r="K110" s="4"/>
      <c r="L110" s="4"/>
      <c r="M110" s="4"/>
      <c r="N110" s="4"/>
      <c r="O110" s="4"/>
      <c r="P110" s="4">
        <f t="shared" si="13"/>
        <v>48</v>
      </c>
      <c r="Q110" s="4"/>
      <c r="R110" s="4"/>
      <c r="S110" s="4"/>
      <c r="T110" s="3" t="s">
        <v>154</v>
      </c>
      <c r="U110" s="3" t="s">
        <v>225</v>
      </c>
      <c r="V110" s="3"/>
      <c r="W110" s="3"/>
      <c r="X110" s="3"/>
      <c r="Y110" s="3"/>
      <c r="Z110" s="3"/>
      <c r="AA110" s="3"/>
      <c r="AB110" s="3"/>
      <c r="AC110" s="3" t="s">
        <v>405</v>
      </c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4">
        <f t="shared" si="14"/>
        <v>48</v>
      </c>
      <c r="AS110" s="3">
        <f t="shared" si="15"/>
        <v>144</v>
      </c>
      <c r="AT110" s="4"/>
      <c r="AU110" s="3"/>
      <c r="AV110" s="3"/>
      <c r="AW110" s="216" t="s">
        <v>245</v>
      </c>
      <c r="AX110" s="3" t="s">
        <v>913</v>
      </c>
      <c r="AY110" s="3"/>
      <c r="AZ110" s="11"/>
      <c r="BA110" s="15"/>
    </row>
    <row r="111" spans="1:53" s="16" customFormat="1">
      <c r="A111" s="7"/>
      <c r="B111" s="11" t="s">
        <v>435</v>
      </c>
      <c r="C111" s="12" t="s">
        <v>371</v>
      </c>
      <c r="D111" s="3"/>
      <c r="E111" s="4">
        <v>41</v>
      </c>
      <c r="F111" s="4"/>
      <c r="G111" s="3" t="s">
        <v>33</v>
      </c>
      <c r="H111" s="3" t="s">
        <v>33</v>
      </c>
      <c r="I111" s="4"/>
      <c r="J111" s="4"/>
      <c r="K111" s="4"/>
      <c r="L111" s="4"/>
      <c r="M111" s="4"/>
      <c r="N111" s="4"/>
      <c r="O111" s="4"/>
      <c r="P111" s="4">
        <f t="shared" si="13"/>
        <v>41</v>
      </c>
      <c r="Q111" s="4"/>
      <c r="R111" s="4"/>
      <c r="S111" s="4"/>
      <c r="T111" s="3" t="s">
        <v>154</v>
      </c>
      <c r="U111" s="3" t="s">
        <v>225</v>
      </c>
      <c r="V111" s="3"/>
      <c r="W111" s="3"/>
      <c r="X111" s="3"/>
      <c r="Y111" s="3"/>
      <c r="Z111" s="3"/>
      <c r="AA111" s="3"/>
      <c r="AB111" s="3"/>
      <c r="AC111" s="3" t="s">
        <v>405</v>
      </c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4">
        <f t="shared" si="14"/>
        <v>41</v>
      </c>
      <c r="AS111" s="3">
        <f t="shared" si="15"/>
        <v>123</v>
      </c>
      <c r="AT111" s="4"/>
      <c r="AU111" s="3"/>
      <c r="AV111" s="3"/>
      <c r="AW111" s="216" t="s">
        <v>245</v>
      </c>
      <c r="AX111" s="3" t="s">
        <v>913</v>
      </c>
      <c r="AY111" s="3"/>
      <c r="AZ111" s="11"/>
      <c r="BA111" s="15"/>
    </row>
    <row r="112" spans="1:53" s="16" customFormat="1">
      <c r="A112" s="7"/>
      <c r="B112" s="11" t="s">
        <v>525</v>
      </c>
      <c r="C112" s="12" t="s">
        <v>371</v>
      </c>
      <c r="D112" s="3"/>
      <c r="E112" s="4">
        <v>53</v>
      </c>
      <c r="F112" s="4"/>
      <c r="G112" s="3" t="s">
        <v>33</v>
      </c>
      <c r="H112" s="3" t="s">
        <v>33</v>
      </c>
      <c r="I112" s="4"/>
      <c r="J112" s="4"/>
      <c r="K112" s="4"/>
      <c r="L112" s="4"/>
      <c r="M112" s="4"/>
      <c r="N112" s="4"/>
      <c r="O112" s="4"/>
      <c r="P112" s="4">
        <f t="shared" si="13"/>
        <v>53</v>
      </c>
      <c r="Q112" s="4"/>
      <c r="R112" s="4"/>
      <c r="S112" s="4"/>
      <c r="T112" s="3" t="s">
        <v>154</v>
      </c>
      <c r="U112" s="3" t="s">
        <v>225</v>
      </c>
      <c r="V112" s="3"/>
      <c r="W112" s="3"/>
      <c r="X112" s="3"/>
      <c r="Y112" s="3"/>
      <c r="Z112" s="3"/>
      <c r="AA112" s="3"/>
      <c r="AB112" s="3"/>
      <c r="AC112" s="3" t="s">
        <v>405</v>
      </c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4">
        <f t="shared" si="14"/>
        <v>53</v>
      </c>
      <c r="AS112" s="3">
        <f t="shared" si="15"/>
        <v>159</v>
      </c>
      <c r="AT112" s="4"/>
      <c r="AU112" s="3"/>
      <c r="AV112" s="3"/>
      <c r="AW112" s="216" t="s">
        <v>245</v>
      </c>
      <c r="AX112" s="3" t="s">
        <v>913</v>
      </c>
      <c r="AY112" s="3"/>
      <c r="AZ112" s="11"/>
      <c r="BA112" s="15"/>
    </row>
    <row r="113" spans="1:53" s="16" customFormat="1">
      <c r="A113" s="7"/>
      <c r="B113" s="11" t="s">
        <v>526</v>
      </c>
      <c r="C113" s="12" t="s">
        <v>371</v>
      </c>
      <c r="D113" s="3"/>
      <c r="E113" s="4">
        <v>54</v>
      </c>
      <c r="F113" s="4"/>
      <c r="G113" s="3" t="s">
        <v>33</v>
      </c>
      <c r="H113" s="3" t="s">
        <v>33</v>
      </c>
      <c r="I113" s="4"/>
      <c r="J113" s="4"/>
      <c r="K113" s="4"/>
      <c r="L113" s="4"/>
      <c r="M113" s="4"/>
      <c r="N113" s="4"/>
      <c r="O113" s="4"/>
      <c r="P113" s="4">
        <f t="shared" si="13"/>
        <v>54</v>
      </c>
      <c r="Q113" s="4"/>
      <c r="R113" s="4"/>
      <c r="S113" s="4"/>
      <c r="T113" s="3" t="s">
        <v>154</v>
      </c>
      <c r="U113" s="3" t="s">
        <v>225</v>
      </c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4">
        <f t="shared" si="14"/>
        <v>54</v>
      </c>
      <c r="AS113" s="3">
        <f t="shared" si="15"/>
        <v>162</v>
      </c>
      <c r="AT113" s="4"/>
      <c r="AU113" s="3"/>
      <c r="AV113" s="3"/>
      <c r="AW113" s="216" t="s">
        <v>245</v>
      </c>
      <c r="AX113" s="3" t="s">
        <v>913</v>
      </c>
      <c r="AY113" s="3"/>
      <c r="AZ113" s="11"/>
      <c r="BA113" s="15"/>
    </row>
    <row r="114" spans="1:53" s="16" customFormat="1">
      <c r="A114" s="7"/>
      <c r="B114" s="11" t="s">
        <v>527</v>
      </c>
      <c r="C114" s="12" t="s">
        <v>912</v>
      </c>
      <c r="D114" s="3"/>
      <c r="E114" s="4">
        <v>50</v>
      </c>
      <c r="F114" s="4"/>
      <c r="G114" s="3" t="s">
        <v>33</v>
      </c>
      <c r="H114" s="3" t="s">
        <v>33</v>
      </c>
      <c r="I114" s="4"/>
      <c r="J114" s="4"/>
      <c r="K114" s="4"/>
      <c r="L114" s="4"/>
      <c r="M114" s="4"/>
      <c r="N114" s="4"/>
      <c r="O114" s="4"/>
      <c r="P114" s="4">
        <f t="shared" si="13"/>
        <v>50</v>
      </c>
      <c r="Q114" s="4"/>
      <c r="R114" s="3" t="s">
        <v>354</v>
      </c>
      <c r="S114" s="4"/>
      <c r="T114" s="3" t="s">
        <v>191</v>
      </c>
      <c r="U114" s="3"/>
      <c r="V114" s="3" t="s">
        <v>192</v>
      </c>
      <c r="W114" s="3" t="s">
        <v>417</v>
      </c>
      <c r="X114" s="3"/>
      <c r="Y114" s="3"/>
      <c r="Z114" s="3"/>
      <c r="AA114" s="3"/>
      <c r="AB114" s="3"/>
      <c r="AC114" s="3" t="s">
        <v>597</v>
      </c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4">
        <f t="shared" si="14"/>
        <v>50</v>
      </c>
      <c r="AS114" s="3">
        <f t="shared" si="15"/>
        <v>150</v>
      </c>
      <c r="AT114" s="4"/>
      <c r="AU114" s="3"/>
      <c r="AV114" s="3"/>
      <c r="AW114" s="215" t="s">
        <v>246</v>
      </c>
      <c r="AX114" s="3" t="s">
        <v>934</v>
      </c>
      <c r="AY114" s="3"/>
      <c r="AZ114" s="11"/>
      <c r="BA114" s="15"/>
    </row>
    <row r="115" spans="1:53" s="16" customFormat="1">
      <c r="A115" s="7"/>
      <c r="B115" s="11" t="s">
        <v>528</v>
      </c>
      <c r="C115" s="12" t="s">
        <v>371</v>
      </c>
      <c r="D115" s="3"/>
      <c r="E115" s="4">
        <v>56</v>
      </c>
      <c r="F115" s="4"/>
      <c r="G115" s="3" t="s">
        <v>33</v>
      </c>
      <c r="H115" s="3" t="s">
        <v>33</v>
      </c>
      <c r="I115" s="4"/>
      <c r="J115" s="4"/>
      <c r="K115" s="4"/>
      <c r="L115" s="4"/>
      <c r="M115" s="4"/>
      <c r="N115" s="4"/>
      <c r="O115" s="4"/>
      <c r="P115" s="4">
        <f t="shared" si="13"/>
        <v>56</v>
      </c>
      <c r="Q115" s="4"/>
      <c r="R115" s="4"/>
      <c r="S115" s="4"/>
      <c r="T115" s="3" t="s">
        <v>154</v>
      </c>
      <c r="U115" s="3" t="s">
        <v>225</v>
      </c>
      <c r="V115" s="3"/>
      <c r="W115" s="3"/>
      <c r="X115" s="3"/>
      <c r="Y115" s="3"/>
      <c r="Z115" s="3"/>
      <c r="AA115" s="3"/>
      <c r="AB115" s="3"/>
      <c r="AC115" s="3" t="s">
        <v>405</v>
      </c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4">
        <f t="shared" si="14"/>
        <v>56</v>
      </c>
      <c r="AS115" s="3">
        <f t="shared" si="15"/>
        <v>168</v>
      </c>
      <c r="AT115" s="4"/>
      <c r="AU115" s="3"/>
      <c r="AV115" s="3"/>
      <c r="AW115" s="216" t="s">
        <v>245</v>
      </c>
      <c r="AX115" s="3" t="s">
        <v>913</v>
      </c>
      <c r="AY115" s="3"/>
      <c r="AZ115" s="11"/>
      <c r="BA115" s="15"/>
    </row>
    <row r="116" spans="1:53" s="16" customFormat="1">
      <c r="A116" s="7"/>
      <c r="B116" s="11" t="s">
        <v>536</v>
      </c>
      <c r="C116" s="12" t="s">
        <v>371</v>
      </c>
      <c r="D116" s="3"/>
      <c r="E116" s="4">
        <v>51</v>
      </c>
      <c r="F116" s="4"/>
      <c r="G116" s="3" t="s">
        <v>33</v>
      </c>
      <c r="H116" s="3" t="s">
        <v>33</v>
      </c>
      <c r="I116" s="4"/>
      <c r="J116" s="4"/>
      <c r="K116" s="4"/>
      <c r="L116" s="4"/>
      <c r="M116" s="4"/>
      <c r="N116" s="4"/>
      <c r="O116" s="4"/>
      <c r="P116" s="4">
        <f t="shared" si="13"/>
        <v>51</v>
      </c>
      <c r="Q116" s="4"/>
      <c r="R116" s="4"/>
      <c r="S116" s="4"/>
      <c r="T116" s="3" t="s">
        <v>154</v>
      </c>
      <c r="U116" s="3" t="s">
        <v>225</v>
      </c>
      <c r="V116" s="3"/>
      <c r="W116" s="3"/>
      <c r="X116" s="3"/>
      <c r="Y116" s="3"/>
      <c r="Z116" s="3"/>
      <c r="AA116" s="3"/>
      <c r="AB116" s="3"/>
      <c r="AC116" s="3" t="s">
        <v>405</v>
      </c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4">
        <f t="shared" si="14"/>
        <v>51</v>
      </c>
      <c r="AS116" s="3">
        <f t="shared" si="15"/>
        <v>153</v>
      </c>
      <c r="AT116" s="4"/>
      <c r="AU116" s="3"/>
      <c r="AV116" s="3"/>
      <c r="AW116" s="216" t="s">
        <v>245</v>
      </c>
      <c r="AX116" s="3" t="s">
        <v>913</v>
      </c>
      <c r="AY116" s="3"/>
      <c r="AZ116" s="11"/>
      <c r="BA116" s="15"/>
    </row>
    <row r="117" spans="1:53" s="16" customFormat="1">
      <c r="A117" s="7"/>
      <c r="B117" s="11" t="s">
        <v>529</v>
      </c>
      <c r="C117" s="12" t="s">
        <v>371</v>
      </c>
      <c r="D117" s="3"/>
      <c r="E117" s="4">
        <v>57</v>
      </c>
      <c r="F117" s="4"/>
      <c r="G117" s="3" t="s">
        <v>33</v>
      </c>
      <c r="H117" s="3" t="s">
        <v>33</v>
      </c>
      <c r="I117" s="4"/>
      <c r="J117" s="4"/>
      <c r="K117" s="4"/>
      <c r="L117" s="4"/>
      <c r="M117" s="4"/>
      <c r="N117" s="4"/>
      <c r="O117" s="4"/>
      <c r="P117" s="4">
        <f t="shared" si="13"/>
        <v>57</v>
      </c>
      <c r="Q117" s="4"/>
      <c r="R117" s="3"/>
      <c r="S117" s="4"/>
      <c r="T117" s="3" t="s">
        <v>154</v>
      </c>
      <c r="U117" s="3" t="s">
        <v>225</v>
      </c>
      <c r="V117" s="3"/>
      <c r="W117" s="3"/>
      <c r="X117" s="3"/>
      <c r="Y117" s="3"/>
      <c r="Z117" s="3"/>
      <c r="AA117" s="3"/>
      <c r="AB117" s="3"/>
      <c r="AC117" s="3" t="s">
        <v>598</v>
      </c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4">
        <f t="shared" si="14"/>
        <v>57</v>
      </c>
      <c r="AS117" s="3">
        <f t="shared" si="15"/>
        <v>171</v>
      </c>
      <c r="AT117" s="4"/>
      <c r="AU117" s="3"/>
      <c r="AV117" s="3"/>
      <c r="AW117" s="216" t="s">
        <v>245</v>
      </c>
      <c r="AX117" s="3" t="s">
        <v>913</v>
      </c>
      <c r="AY117" s="3"/>
      <c r="AZ117" s="11"/>
      <c r="BA117" s="15"/>
    </row>
    <row r="118" spans="1:53" s="16" customFormat="1">
      <c r="A118" s="7"/>
      <c r="B118" s="11" t="s">
        <v>530</v>
      </c>
      <c r="C118" s="12" t="s">
        <v>581</v>
      </c>
      <c r="D118" s="3"/>
      <c r="E118" s="4">
        <v>50</v>
      </c>
      <c r="F118" s="4"/>
      <c r="G118" s="3" t="s">
        <v>33</v>
      </c>
      <c r="H118" s="3" t="s">
        <v>33</v>
      </c>
      <c r="I118" s="4"/>
      <c r="J118" s="4"/>
      <c r="K118" s="4"/>
      <c r="L118" s="4"/>
      <c r="M118" s="4"/>
      <c r="N118" s="4"/>
      <c r="O118" s="4"/>
      <c r="P118" s="4">
        <f t="shared" si="13"/>
        <v>50</v>
      </c>
      <c r="Q118" s="4"/>
      <c r="R118" s="3" t="s">
        <v>354</v>
      </c>
      <c r="S118" s="4"/>
      <c r="T118" s="3" t="s">
        <v>153</v>
      </c>
      <c r="U118" s="3"/>
      <c r="V118" s="3" t="s">
        <v>156</v>
      </c>
      <c r="W118" s="3" t="s">
        <v>417</v>
      </c>
      <c r="X118" s="3"/>
      <c r="Y118" s="3"/>
      <c r="Z118" s="3"/>
      <c r="AA118" s="3"/>
      <c r="AB118" s="3"/>
      <c r="AC118" s="3" t="s">
        <v>878</v>
      </c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4">
        <f t="shared" si="14"/>
        <v>50</v>
      </c>
      <c r="AS118" s="3">
        <f t="shared" si="15"/>
        <v>150</v>
      </c>
      <c r="AT118" s="4"/>
      <c r="AU118" s="3"/>
      <c r="AV118" s="3"/>
      <c r="AW118" s="215" t="s">
        <v>246</v>
      </c>
      <c r="AX118" s="3" t="s">
        <v>913</v>
      </c>
      <c r="AY118" s="3"/>
      <c r="AZ118" s="11"/>
      <c r="BA118" s="15"/>
    </row>
    <row r="119" spans="1:53" s="206" customFormat="1">
      <c r="A119" s="206" t="s">
        <v>364</v>
      </c>
      <c r="B119" s="207" t="s">
        <v>593</v>
      </c>
      <c r="C119" s="210" t="s">
        <v>600</v>
      </c>
      <c r="D119" s="207" t="s">
        <v>1214</v>
      </c>
      <c r="E119" s="208">
        <f t="shared" ref="E119:AU119" si="16">SUM(E120:E138)</f>
        <v>888</v>
      </c>
      <c r="F119" s="208">
        <f t="shared" si="16"/>
        <v>0</v>
      </c>
      <c r="G119" s="208">
        <f t="shared" si="16"/>
        <v>0</v>
      </c>
      <c r="H119" s="208">
        <f t="shared" si="16"/>
        <v>0</v>
      </c>
      <c r="I119" s="208">
        <f t="shared" si="16"/>
        <v>0</v>
      </c>
      <c r="J119" s="208">
        <f t="shared" si="16"/>
        <v>0</v>
      </c>
      <c r="K119" s="208">
        <f t="shared" si="16"/>
        <v>0</v>
      </c>
      <c r="L119" s="208">
        <f t="shared" si="16"/>
        <v>0</v>
      </c>
      <c r="M119" s="208">
        <f t="shared" si="16"/>
        <v>0</v>
      </c>
      <c r="N119" s="208">
        <f t="shared" si="16"/>
        <v>0</v>
      </c>
      <c r="O119" s="208">
        <f t="shared" si="16"/>
        <v>0</v>
      </c>
      <c r="P119" s="208">
        <f t="shared" si="16"/>
        <v>896</v>
      </c>
      <c r="Q119" s="208">
        <f t="shared" si="16"/>
        <v>0</v>
      </c>
      <c r="R119" s="208">
        <f t="shared" si="16"/>
        <v>0</v>
      </c>
      <c r="S119" s="208">
        <f t="shared" si="16"/>
        <v>0</v>
      </c>
      <c r="T119" s="208">
        <f t="shared" si="16"/>
        <v>0</v>
      </c>
      <c r="U119" s="208">
        <f t="shared" si="16"/>
        <v>0</v>
      </c>
      <c r="V119" s="208">
        <f t="shared" si="16"/>
        <v>0</v>
      </c>
      <c r="W119" s="208">
        <f t="shared" si="16"/>
        <v>0</v>
      </c>
      <c r="X119" s="208">
        <f t="shared" si="16"/>
        <v>0</v>
      </c>
      <c r="Y119" s="208">
        <f t="shared" si="16"/>
        <v>0</v>
      </c>
      <c r="Z119" s="208">
        <f t="shared" si="16"/>
        <v>0</v>
      </c>
      <c r="AA119" s="208">
        <f t="shared" si="16"/>
        <v>0</v>
      </c>
      <c r="AB119" s="208">
        <f t="shared" si="16"/>
        <v>0</v>
      </c>
      <c r="AC119" s="208">
        <f t="shared" si="16"/>
        <v>0</v>
      </c>
      <c r="AD119" s="208">
        <f t="shared" si="16"/>
        <v>0</v>
      </c>
      <c r="AE119" s="208">
        <f t="shared" si="16"/>
        <v>0</v>
      </c>
      <c r="AF119" s="208">
        <f t="shared" si="16"/>
        <v>0</v>
      </c>
      <c r="AG119" s="208">
        <f t="shared" si="16"/>
        <v>0</v>
      </c>
      <c r="AH119" s="208">
        <f t="shared" si="16"/>
        <v>0</v>
      </c>
      <c r="AI119" s="208">
        <f t="shared" si="16"/>
        <v>0</v>
      </c>
      <c r="AJ119" s="208">
        <f t="shared" si="16"/>
        <v>0</v>
      </c>
      <c r="AK119" s="208">
        <f t="shared" si="16"/>
        <v>0</v>
      </c>
      <c r="AL119" s="208">
        <f t="shared" si="16"/>
        <v>0</v>
      </c>
      <c r="AM119" s="208">
        <f t="shared" si="16"/>
        <v>0</v>
      </c>
      <c r="AN119" s="208">
        <f t="shared" si="16"/>
        <v>0</v>
      </c>
      <c r="AO119" s="208">
        <f t="shared" si="16"/>
        <v>0</v>
      </c>
      <c r="AP119" s="208">
        <f t="shared" si="16"/>
        <v>0</v>
      </c>
      <c r="AQ119" s="208">
        <f t="shared" si="16"/>
        <v>0</v>
      </c>
      <c r="AR119" s="208">
        <f t="shared" si="16"/>
        <v>888</v>
      </c>
      <c r="AS119" s="208">
        <f t="shared" si="16"/>
        <v>2664</v>
      </c>
      <c r="AT119" s="208">
        <f t="shared" si="16"/>
        <v>0</v>
      </c>
      <c r="AU119" s="208">
        <f t="shared" si="16"/>
        <v>0</v>
      </c>
      <c r="AV119" s="208"/>
      <c r="AW119" s="208">
        <f>SUM(AW120:AW151)</f>
        <v>0</v>
      </c>
      <c r="AX119" s="208">
        <f>SUM(AX120:AX151)</f>
        <v>0</v>
      </c>
      <c r="AY119" s="208">
        <f>SUM(AY120:AY151)</f>
        <v>0</v>
      </c>
      <c r="AZ119" s="208">
        <f>SUM(AZ161:AZ164)</f>
        <v>0</v>
      </c>
      <c r="BA119" s="209"/>
    </row>
    <row r="120" spans="1:53">
      <c r="B120" s="95" t="s">
        <v>914</v>
      </c>
      <c r="C120" s="2" t="s">
        <v>915</v>
      </c>
      <c r="D120" s="3"/>
      <c r="E120" s="4"/>
      <c r="F120" s="4"/>
      <c r="G120" s="3" t="s">
        <v>359</v>
      </c>
      <c r="H120" s="3" t="s">
        <v>359</v>
      </c>
      <c r="I120" s="4"/>
      <c r="J120" s="4"/>
      <c r="K120" s="4"/>
      <c r="L120" s="4"/>
      <c r="M120" s="4"/>
      <c r="N120" s="4"/>
      <c r="O120" s="4"/>
      <c r="P120" s="4">
        <v>8</v>
      </c>
      <c r="Q120" s="4"/>
      <c r="R120" s="3" t="s">
        <v>354</v>
      </c>
      <c r="S120" s="3"/>
      <c r="T120" s="3" t="s">
        <v>153</v>
      </c>
      <c r="U120" s="3"/>
      <c r="V120" s="3" t="s">
        <v>156</v>
      </c>
      <c r="W120" s="3" t="s">
        <v>416</v>
      </c>
      <c r="X120" s="3"/>
      <c r="Y120" s="3"/>
      <c r="Z120" s="3" t="s">
        <v>874</v>
      </c>
      <c r="AA120" s="3"/>
      <c r="AB120" s="3"/>
      <c r="AC120" s="3"/>
      <c r="AD120" s="3"/>
      <c r="AE120" s="3"/>
      <c r="AF120" s="3"/>
      <c r="AG120" s="3"/>
      <c r="AH120" s="3"/>
      <c r="AI120" s="4">
        <f>E120</f>
        <v>0</v>
      </c>
      <c r="AJ120" s="3"/>
      <c r="AK120" s="3">
        <f>E120*2</f>
        <v>0</v>
      </c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215" t="s">
        <v>246</v>
      </c>
      <c r="AX120" s="3" t="s">
        <v>934</v>
      </c>
      <c r="AY120" s="3"/>
      <c r="AZ120" s="95"/>
    </row>
    <row r="121" spans="1:53" s="16" customFormat="1">
      <c r="A121" s="7"/>
      <c r="B121" s="11" t="s">
        <v>916</v>
      </c>
      <c r="C121" s="12" t="s">
        <v>371</v>
      </c>
      <c r="D121" s="3"/>
      <c r="E121" s="4">
        <v>48</v>
      </c>
      <c r="F121" s="4"/>
      <c r="G121" s="3" t="s">
        <v>33</v>
      </c>
      <c r="H121" s="3" t="s">
        <v>33</v>
      </c>
      <c r="I121" s="4"/>
      <c r="J121" s="4"/>
      <c r="K121" s="4"/>
      <c r="L121" s="4"/>
      <c r="M121" s="4"/>
      <c r="N121" s="4"/>
      <c r="O121" s="4"/>
      <c r="P121" s="4">
        <f t="shared" ref="P121:P138" si="17">E121</f>
        <v>48</v>
      </c>
      <c r="Q121" s="4"/>
      <c r="R121" s="4"/>
      <c r="S121" s="4"/>
      <c r="T121" s="3" t="s">
        <v>154</v>
      </c>
      <c r="U121" s="3" t="s">
        <v>225</v>
      </c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4">
        <f t="shared" ref="AR121:AR138" si="18">+P121</f>
        <v>48</v>
      </c>
      <c r="AS121" s="3">
        <f t="shared" ref="AS121:AS138" si="19">+P121*3</f>
        <v>144</v>
      </c>
      <c r="AT121" s="4"/>
      <c r="AU121" s="3"/>
      <c r="AV121" s="3"/>
      <c r="AW121" s="216" t="s">
        <v>245</v>
      </c>
      <c r="AX121" s="3" t="s">
        <v>913</v>
      </c>
      <c r="AY121" s="3"/>
      <c r="AZ121" s="11"/>
      <c r="BA121" s="15"/>
    </row>
    <row r="122" spans="1:53" s="16" customFormat="1">
      <c r="A122" s="7"/>
      <c r="B122" s="11" t="s">
        <v>917</v>
      </c>
      <c r="C122" s="12" t="s">
        <v>912</v>
      </c>
      <c r="D122" s="3"/>
      <c r="E122" s="4">
        <v>42</v>
      </c>
      <c r="F122" s="4"/>
      <c r="G122" s="3" t="s">
        <v>33</v>
      </c>
      <c r="H122" s="3" t="s">
        <v>33</v>
      </c>
      <c r="I122" s="4"/>
      <c r="J122" s="4"/>
      <c r="K122" s="4"/>
      <c r="L122" s="4"/>
      <c r="M122" s="4"/>
      <c r="N122" s="4"/>
      <c r="O122" s="4"/>
      <c r="P122" s="4">
        <f t="shared" si="17"/>
        <v>42</v>
      </c>
      <c r="Q122" s="4"/>
      <c r="R122" s="3" t="s">
        <v>354</v>
      </c>
      <c r="S122" s="4"/>
      <c r="T122" s="3" t="s">
        <v>191</v>
      </c>
      <c r="U122" s="3"/>
      <c r="V122" s="3" t="s">
        <v>192</v>
      </c>
      <c r="W122" s="3" t="s">
        <v>417</v>
      </c>
      <c r="X122" s="3"/>
      <c r="Y122" s="3"/>
      <c r="Z122" s="3"/>
      <c r="AA122" s="3"/>
      <c r="AB122" s="3"/>
      <c r="AC122" s="3" t="s">
        <v>597</v>
      </c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4">
        <f t="shared" si="18"/>
        <v>42</v>
      </c>
      <c r="AS122" s="3">
        <f t="shared" si="19"/>
        <v>126</v>
      </c>
      <c r="AT122" s="4"/>
      <c r="AU122" s="3"/>
      <c r="AV122" s="3"/>
      <c r="AW122" s="215" t="s">
        <v>246</v>
      </c>
      <c r="AX122" s="3" t="s">
        <v>934</v>
      </c>
      <c r="AY122" s="3"/>
      <c r="AZ122" s="11"/>
      <c r="BA122" s="15"/>
    </row>
    <row r="123" spans="1:53" s="16" customFormat="1">
      <c r="A123" s="7"/>
      <c r="B123" s="11" t="s">
        <v>918</v>
      </c>
      <c r="C123" s="12" t="s">
        <v>912</v>
      </c>
      <c r="D123" s="3"/>
      <c r="E123" s="4">
        <v>53</v>
      </c>
      <c r="F123" s="4"/>
      <c r="G123" s="3" t="s">
        <v>33</v>
      </c>
      <c r="H123" s="3" t="s">
        <v>33</v>
      </c>
      <c r="I123" s="4"/>
      <c r="J123" s="4"/>
      <c r="K123" s="4"/>
      <c r="L123" s="4"/>
      <c r="M123" s="4"/>
      <c r="N123" s="4"/>
      <c r="O123" s="4"/>
      <c r="P123" s="4">
        <f t="shared" si="17"/>
        <v>53</v>
      </c>
      <c r="Q123" s="4"/>
      <c r="R123" s="3" t="s">
        <v>354</v>
      </c>
      <c r="S123" s="4"/>
      <c r="T123" s="3" t="s">
        <v>191</v>
      </c>
      <c r="U123" s="3"/>
      <c r="V123" s="3" t="s">
        <v>192</v>
      </c>
      <c r="W123" s="3" t="s">
        <v>417</v>
      </c>
      <c r="X123" s="3"/>
      <c r="Y123" s="3"/>
      <c r="Z123" s="3"/>
      <c r="AA123" s="3"/>
      <c r="AB123" s="3"/>
      <c r="AC123" s="3" t="s">
        <v>405</v>
      </c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4">
        <f t="shared" si="18"/>
        <v>53</v>
      </c>
      <c r="AS123" s="3">
        <f t="shared" si="19"/>
        <v>159</v>
      </c>
      <c r="AT123" s="4"/>
      <c r="AU123" s="3"/>
      <c r="AV123" s="3"/>
      <c r="AW123" s="215" t="s">
        <v>246</v>
      </c>
      <c r="AX123" s="3" t="s">
        <v>934</v>
      </c>
      <c r="AY123" s="3"/>
      <c r="AZ123" s="11"/>
      <c r="BA123" s="15"/>
    </row>
    <row r="124" spans="1:53" s="16" customFormat="1">
      <c r="A124" s="7"/>
      <c r="B124" s="11" t="s">
        <v>919</v>
      </c>
      <c r="C124" s="12" t="s">
        <v>912</v>
      </c>
      <c r="D124" s="3"/>
      <c r="E124" s="4">
        <v>44</v>
      </c>
      <c r="F124" s="4"/>
      <c r="G124" s="3" t="s">
        <v>33</v>
      </c>
      <c r="H124" s="3" t="s">
        <v>33</v>
      </c>
      <c r="I124" s="4"/>
      <c r="J124" s="4"/>
      <c r="K124" s="4"/>
      <c r="L124" s="4"/>
      <c r="M124" s="4"/>
      <c r="N124" s="4"/>
      <c r="O124" s="4"/>
      <c r="P124" s="4">
        <f t="shared" si="17"/>
        <v>44</v>
      </c>
      <c r="Q124" s="4"/>
      <c r="R124" s="3" t="s">
        <v>354</v>
      </c>
      <c r="S124" s="4"/>
      <c r="T124" s="3" t="s">
        <v>191</v>
      </c>
      <c r="U124" s="3"/>
      <c r="V124" s="3" t="s">
        <v>192</v>
      </c>
      <c r="W124" s="3" t="s">
        <v>417</v>
      </c>
      <c r="X124" s="3"/>
      <c r="Y124" s="3"/>
      <c r="Z124" s="3"/>
      <c r="AA124" s="3"/>
      <c r="AB124" s="3"/>
      <c r="AC124" s="3" t="s">
        <v>597</v>
      </c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4">
        <f t="shared" si="18"/>
        <v>44</v>
      </c>
      <c r="AS124" s="3">
        <f t="shared" si="19"/>
        <v>132</v>
      </c>
      <c r="AT124" s="4"/>
      <c r="AU124" s="3"/>
      <c r="AV124" s="3"/>
      <c r="AW124" s="215" t="s">
        <v>246</v>
      </c>
      <c r="AX124" s="3" t="s">
        <v>934</v>
      </c>
      <c r="AY124" s="3"/>
      <c r="AZ124" s="11"/>
      <c r="BA124" s="15"/>
    </row>
    <row r="125" spans="1:53" s="16" customFormat="1">
      <c r="A125" s="7"/>
      <c r="B125" s="11" t="s">
        <v>920</v>
      </c>
      <c r="C125" s="12" t="s">
        <v>371</v>
      </c>
      <c r="D125" s="3"/>
      <c r="E125" s="4">
        <v>40</v>
      </c>
      <c r="F125" s="4"/>
      <c r="G125" s="3" t="s">
        <v>33</v>
      </c>
      <c r="H125" s="3" t="s">
        <v>33</v>
      </c>
      <c r="I125" s="4"/>
      <c r="J125" s="4"/>
      <c r="K125" s="4"/>
      <c r="L125" s="4"/>
      <c r="M125" s="4"/>
      <c r="N125" s="4"/>
      <c r="O125" s="4"/>
      <c r="P125" s="4">
        <f t="shared" si="17"/>
        <v>40</v>
      </c>
      <c r="Q125" s="4"/>
      <c r="R125" s="3"/>
      <c r="S125" s="4"/>
      <c r="T125" s="3" t="s">
        <v>154</v>
      </c>
      <c r="U125" s="3" t="s">
        <v>225</v>
      </c>
      <c r="V125" s="3"/>
      <c r="W125" s="3"/>
      <c r="X125" s="3"/>
      <c r="Y125" s="3"/>
      <c r="Z125" s="3"/>
      <c r="AA125" s="3"/>
      <c r="AB125" s="3"/>
      <c r="AC125" s="3" t="s">
        <v>405</v>
      </c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4">
        <f t="shared" si="18"/>
        <v>40</v>
      </c>
      <c r="AS125" s="3">
        <f t="shared" si="19"/>
        <v>120</v>
      </c>
      <c r="AT125" s="4"/>
      <c r="AU125" s="3"/>
      <c r="AV125" s="3"/>
      <c r="AW125" s="216" t="s">
        <v>245</v>
      </c>
      <c r="AX125" s="3" t="s">
        <v>913</v>
      </c>
      <c r="AY125" s="3"/>
      <c r="AZ125" s="11"/>
      <c r="BA125" s="15"/>
    </row>
    <row r="126" spans="1:53" s="16" customFormat="1">
      <c r="A126" s="7"/>
      <c r="B126" s="11" t="s">
        <v>921</v>
      </c>
      <c r="C126" s="12" t="s">
        <v>371</v>
      </c>
      <c r="D126" s="3"/>
      <c r="E126" s="4">
        <v>41</v>
      </c>
      <c r="F126" s="4"/>
      <c r="G126" s="3" t="s">
        <v>33</v>
      </c>
      <c r="H126" s="3" t="s">
        <v>33</v>
      </c>
      <c r="I126" s="4"/>
      <c r="J126" s="4"/>
      <c r="K126" s="4"/>
      <c r="L126" s="4"/>
      <c r="M126" s="4"/>
      <c r="N126" s="4"/>
      <c r="O126" s="4"/>
      <c r="P126" s="4">
        <f t="shared" si="17"/>
        <v>41</v>
      </c>
      <c r="Q126" s="4"/>
      <c r="R126" s="4"/>
      <c r="S126" s="4"/>
      <c r="T126" s="3" t="s">
        <v>154</v>
      </c>
      <c r="U126" s="3" t="s">
        <v>225</v>
      </c>
      <c r="V126" s="3"/>
      <c r="W126" s="3"/>
      <c r="X126" s="3"/>
      <c r="Y126" s="3"/>
      <c r="Z126" s="3"/>
      <c r="AA126" s="3"/>
      <c r="AB126" s="3"/>
      <c r="AC126" s="3" t="s">
        <v>405</v>
      </c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4">
        <f t="shared" si="18"/>
        <v>41</v>
      </c>
      <c r="AS126" s="3">
        <f t="shared" si="19"/>
        <v>123</v>
      </c>
      <c r="AT126" s="4"/>
      <c r="AU126" s="3"/>
      <c r="AV126" s="3"/>
      <c r="AW126" s="216" t="s">
        <v>245</v>
      </c>
      <c r="AX126" s="3" t="s">
        <v>913</v>
      </c>
      <c r="AY126" s="3"/>
      <c r="AZ126" s="11"/>
      <c r="BA126" s="15"/>
    </row>
    <row r="127" spans="1:53" s="16" customFormat="1">
      <c r="A127" s="7"/>
      <c r="B127" s="11" t="s">
        <v>922</v>
      </c>
      <c r="C127" s="12" t="s">
        <v>371</v>
      </c>
      <c r="D127" s="3"/>
      <c r="E127" s="4">
        <v>40</v>
      </c>
      <c r="F127" s="4"/>
      <c r="G127" s="3" t="s">
        <v>33</v>
      </c>
      <c r="H127" s="3" t="s">
        <v>33</v>
      </c>
      <c r="I127" s="4"/>
      <c r="J127" s="4"/>
      <c r="K127" s="4"/>
      <c r="L127" s="4"/>
      <c r="M127" s="4"/>
      <c r="N127" s="4"/>
      <c r="O127" s="4"/>
      <c r="P127" s="4">
        <f t="shared" si="17"/>
        <v>40</v>
      </c>
      <c r="Q127" s="4"/>
      <c r="R127" s="4"/>
      <c r="S127" s="4"/>
      <c r="T127" s="3" t="s">
        <v>154</v>
      </c>
      <c r="U127" s="3" t="s">
        <v>225</v>
      </c>
      <c r="V127" s="3"/>
      <c r="W127" s="3"/>
      <c r="X127" s="3"/>
      <c r="Y127" s="3"/>
      <c r="Z127" s="3"/>
      <c r="AA127" s="3"/>
      <c r="AB127" s="3"/>
      <c r="AC127" s="3" t="s">
        <v>597</v>
      </c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4">
        <f t="shared" si="18"/>
        <v>40</v>
      </c>
      <c r="AS127" s="3">
        <f t="shared" si="19"/>
        <v>120</v>
      </c>
      <c r="AT127" s="4"/>
      <c r="AU127" s="3"/>
      <c r="AV127" s="3"/>
      <c r="AW127" s="216" t="s">
        <v>245</v>
      </c>
      <c r="AX127" s="3" t="s">
        <v>913</v>
      </c>
      <c r="AY127" s="3"/>
      <c r="AZ127" s="11"/>
      <c r="BA127" s="15"/>
    </row>
    <row r="128" spans="1:53" s="16" customFormat="1">
      <c r="A128" s="7"/>
      <c r="B128" s="11" t="s">
        <v>923</v>
      </c>
      <c r="C128" s="12" t="s">
        <v>371</v>
      </c>
      <c r="D128" s="3"/>
      <c r="E128" s="4">
        <v>63</v>
      </c>
      <c r="F128" s="4"/>
      <c r="G128" s="3" t="s">
        <v>33</v>
      </c>
      <c r="H128" s="3" t="s">
        <v>33</v>
      </c>
      <c r="I128" s="4"/>
      <c r="J128" s="4"/>
      <c r="K128" s="4"/>
      <c r="L128" s="4"/>
      <c r="M128" s="4"/>
      <c r="N128" s="4"/>
      <c r="O128" s="4"/>
      <c r="P128" s="4">
        <f t="shared" si="17"/>
        <v>63</v>
      </c>
      <c r="Q128" s="4"/>
      <c r="R128" s="4"/>
      <c r="S128" s="4"/>
      <c r="T128" s="3" t="s">
        <v>154</v>
      </c>
      <c r="U128" s="3" t="s">
        <v>225</v>
      </c>
      <c r="V128" s="3"/>
      <c r="W128" s="3"/>
      <c r="X128" s="3"/>
      <c r="Y128" s="3"/>
      <c r="Z128" s="3"/>
      <c r="AA128" s="3"/>
      <c r="AB128" s="3"/>
      <c r="AC128" s="3" t="s">
        <v>405</v>
      </c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4">
        <f t="shared" si="18"/>
        <v>63</v>
      </c>
      <c r="AS128" s="3">
        <f t="shared" si="19"/>
        <v>189</v>
      </c>
      <c r="AT128" s="4"/>
      <c r="AU128" s="3"/>
      <c r="AV128" s="3"/>
      <c r="AW128" s="216" t="s">
        <v>245</v>
      </c>
      <c r="AX128" s="3" t="s">
        <v>913</v>
      </c>
      <c r="AY128" s="3"/>
      <c r="AZ128" s="11"/>
      <c r="BA128" s="15"/>
    </row>
    <row r="129" spans="1:53" s="16" customFormat="1">
      <c r="A129" s="7"/>
      <c r="B129" s="11" t="s">
        <v>924</v>
      </c>
      <c r="C129" s="12" t="s">
        <v>371</v>
      </c>
      <c r="D129" s="3"/>
      <c r="E129" s="4">
        <v>62</v>
      </c>
      <c r="F129" s="4"/>
      <c r="G129" s="3" t="s">
        <v>33</v>
      </c>
      <c r="H129" s="3" t="s">
        <v>33</v>
      </c>
      <c r="I129" s="4"/>
      <c r="J129" s="4"/>
      <c r="K129" s="4"/>
      <c r="L129" s="4"/>
      <c r="M129" s="4"/>
      <c r="N129" s="4"/>
      <c r="O129" s="4"/>
      <c r="P129" s="4">
        <f t="shared" si="17"/>
        <v>62</v>
      </c>
      <c r="Q129" s="4"/>
      <c r="R129" s="4"/>
      <c r="S129" s="4"/>
      <c r="T129" s="3" t="s">
        <v>154</v>
      </c>
      <c r="U129" s="3" t="s">
        <v>225</v>
      </c>
      <c r="V129" s="3"/>
      <c r="W129" s="3"/>
      <c r="X129" s="3"/>
      <c r="Y129" s="3"/>
      <c r="Z129" s="3"/>
      <c r="AA129" s="3"/>
      <c r="AB129" s="3"/>
      <c r="AC129" s="3" t="s">
        <v>405</v>
      </c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4">
        <f t="shared" si="18"/>
        <v>62</v>
      </c>
      <c r="AS129" s="3">
        <f t="shared" si="19"/>
        <v>186</v>
      </c>
      <c r="AT129" s="4"/>
      <c r="AU129" s="3"/>
      <c r="AV129" s="3"/>
      <c r="AW129" s="216" t="s">
        <v>245</v>
      </c>
      <c r="AX129" s="3" t="s">
        <v>913</v>
      </c>
      <c r="AY129" s="3"/>
      <c r="AZ129" s="11"/>
      <c r="BA129" s="15"/>
    </row>
    <row r="130" spans="1:53" s="16" customFormat="1">
      <c r="A130" s="7"/>
      <c r="B130" s="11" t="s">
        <v>925</v>
      </c>
      <c r="C130" s="12" t="s">
        <v>912</v>
      </c>
      <c r="D130" s="3"/>
      <c r="E130" s="4">
        <v>57</v>
      </c>
      <c r="F130" s="4"/>
      <c r="G130" s="3" t="s">
        <v>33</v>
      </c>
      <c r="H130" s="3" t="s">
        <v>33</v>
      </c>
      <c r="I130" s="4"/>
      <c r="J130" s="4"/>
      <c r="K130" s="4"/>
      <c r="L130" s="4"/>
      <c r="M130" s="4"/>
      <c r="N130" s="4"/>
      <c r="O130" s="4"/>
      <c r="P130" s="4">
        <f t="shared" si="17"/>
        <v>57</v>
      </c>
      <c r="Q130" s="4"/>
      <c r="R130" s="4"/>
      <c r="S130" s="4"/>
      <c r="T130" s="3" t="s">
        <v>191</v>
      </c>
      <c r="U130" s="3"/>
      <c r="V130" s="3" t="s">
        <v>192</v>
      </c>
      <c r="W130" s="3" t="s">
        <v>417</v>
      </c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4">
        <f t="shared" si="18"/>
        <v>57</v>
      </c>
      <c r="AS130" s="3">
        <f t="shared" si="19"/>
        <v>171</v>
      </c>
      <c r="AT130" s="4"/>
      <c r="AU130" s="3"/>
      <c r="AV130" s="3"/>
      <c r="AW130" s="215" t="s">
        <v>246</v>
      </c>
      <c r="AX130" s="3" t="s">
        <v>934</v>
      </c>
      <c r="AY130" s="3"/>
      <c r="AZ130" s="11"/>
      <c r="BA130" s="15"/>
    </row>
    <row r="131" spans="1:53" s="16" customFormat="1">
      <c r="A131" s="7"/>
      <c r="B131" s="11" t="s">
        <v>926</v>
      </c>
      <c r="C131" s="12" t="s">
        <v>371</v>
      </c>
      <c r="D131" s="3"/>
      <c r="E131" s="4">
        <v>69</v>
      </c>
      <c r="F131" s="4"/>
      <c r="G131" s="3" t="s">
        <v>33</v>
      </c>
      <c r="H131" s="3" t="s">
        <v>33</v>
      </c>
      <c r="I131" s="4"/>
      <c r="J131" s="4"/>
      <c r="K131" s="4"/>
      <c r="L131" s="4"/>
      <c r="M131" s="4"/>
      <c r="N131" s="4"/>
      <c r="O131" s="4"/>
      <c r="P131" s="4">
        <f t="shared" si="17"/>
        <v>69</v>
      </c>
      <c r="Q131" s="4"/>
      <c r="R131" s="4"/>
      <c r="S131" s="4"/>
      <c r="T131" s="3" t="s">
        <v>154</v>
      </c>
      <c r="U131" s="3" t="s">
        <v>225</v>
      </c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4">
        <f t="shared" si="18"/>
        <v>69</v>
      </c>
      <c r="AS131" s="3">
        <f t="shared" si="19"/>
        <v>207</v>
      </c>
      <c r="AT131" s="4"/>
      <c r="AU131" s="3"/>
      <c r="AV131" s="3"/>
      <c r="AW131" s="216" t="s">
        <v>245</v>
      </c>
      <c r="AX131" s="3" t="s">
        <v>913</v>
      </c>
      <c r="AY131" s="3"/>
      <c r="AZ131" s="11"/>
      <c r="BA131" s="15"/>
    </row>
    <row r="132" spans="1:53" s="16" customFormat="1">
      <c r="A132" s="7"/>
      <c r="B132" s="11" t="s">
        <v>927</v>
      </c>
      <c r="C132" s="12" t="s">
        <v>371</v>
      </c>
      <c r="D132" s="3"/>
      <c r="E132" s="4">
        <v>47</v>
      </c>
      <c r="F132" s="4"/>
      <c r="G132" s="3" t="s">
        <v>33</v>
      </c>
      <c r="H132" s="3" t="s">
        <v>33</v>
      </c>
      <c r="I132" s="4"/>
      <c r="J132" s="4"/>
      <c r="K132" s="4"/>
      <c r="L132" s="4"/>
      <c r="M132" s="4"/>
      <c r="N132" s="4"/>
      <c r="O132" s="4"/>
      <c r="P132" s="4">
        <f t="shared" si="17"/>
        <v>47</v>
      </c>
      <c r="Q132" s="4"/>
      <c r="R132" s="4"/>
      <c r="S132" s="4"/>
      <c r="T132" s="3" t="s">
        <v>154</v>
      </c>
      <c r="U132" s="3" t="s">
        <v>225</v>
      </c>
      <c r="V132" s="3"/>
      <c r="W132" s="3"/>
      <c r="X132" s="3"/>
      <c r="Y132" s="3"/>
      <c r="Z132" s="3"/>
      <c r="AA132" s="3"/>
      <c r="AB132" s="3"/>
      <c r="AC132" s="3" t="s">
        <v>597</v>
      </c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4">
        <f t="shared" si="18"/>
        <v>47</v>
      </c>
      <c r="AS132" s="3">
        <f t="shared" si="19"/>
        <v>141</v>
      </c>
      <c r="AT132" s="4"/>
      <c r="AU132" s="3"/>
      <c r="AV132" s="3"/>
      <c r="AW132" s="216" t="s">
        <v>245</v>
      </c>
      <c r="AX132" s="3" t="s">
        <v>913</v>
      </c>
      <c r="AY132" s="3"/>
      <c r="AZ132" s="11"/>
      <c r="BA132" s="15"/>
    </row>
    <row r="133" spans="1:53" s="16" customFormat="1">
      <c r="A133" s="7"/>
      <c r="B133" s="11" t="s">
        <v>928</v>
      </c>
      <c r="C133" s="12" t="s">
        <v>371</v>
      </c>
      <c r="D133" s="3"/>
      <c r="E133" s="4">
        <v>50</v>
      </c>
      <c r="F133" s="4"/>
      <c r="G133" s="3" t="s">
        <v>33</v>
      </c>
      <c r="H133" s="3" t="s">
        <v>33</v>
      </c>
      <c r="I133" s="4"/>
      <c r="J133" s="4"/>
      <c r="K133" s="4"/>
      <c r="L133" s="4"/>
      <c r="M133" s="4"/>
      <c r="N133" s="4"/>
      <c r="O133" s="4"/>
      <c r="P133" s="4">
        <f t="shared" si="17"/>
        <v>50</v>
      </c>
      <c r="Q133" s="4"/>
      <c r="R133" s="4"/>
      <c r="S133" s="4"/>
      <c r="T133" s="3" t="s">
        <v>154</v>
      </c>
      <c r="U133" s="3" t="s">
        <v>225</v>
      </c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4">
        <f t="shared" si="18"/>
        <v>50</v>
      </c>
      <c r="AS133" s="3">
        <f t="shared" si="19"/>
        <v>150</v>
      </c>
      <c r="AT133" s="4"/>
      <c r="AU133" s="3"/>
      <c r="AV133" s="3"/>
      <c r="AW133" s="216" t="s">
        <v>245</v>
      </c>
      <c r="AX133" s="3" t="s">
        <v>913</v>
      </c>
      <c r="AY133" s="3"/>
      <c r="AZ133" s="11"/>
      <c r="BA133" s="15"/>
    </row>
    <row r="134" spans="1:53" s="16" customFormat="1">
      <c r="A134" s="7"/>
      <c r="B134" s="11" t="s">
        <v>929</v>
      </c>
      <c r="C134" s="12" t="s">
        <v>912</v>
      </c>
      <c r="D134" s="3"/>
      <c r="E134" s="4">
        <v>46</v>
      </c>
      <c r="F134" s="4"/>
      <c r="G134" s="3" t="s">
        <v>33</v>
      </c>
      <c r="H134" s="3" t="s">
        <v>33</v>
      </c>
      <c r="I134" s="4"/>
      <c r="J134" s="4"/>
      <c r="K134" s="4"/>
      <c r="L134" s="4"/>
      <c r="M134" s="4"/>
      <c r="N134" s="4"/>
      <c r="O134" s="4"/>
      <c r="P134" s="4">
        <f t="shared" si="17"/>
        <v>46</v>
      </c>
      <c r="Q134" s="4"/>
      <c r="R134" s="3" t="s">
        <v>354</v>
      </c>
      <c r="S134" s="4"/>
      <c r="T134" s="3" t="s">
        <v>191</v>
      </c>
      <c r="U134" s="3"/>
      <c r="V134" s="3" t="s">
        <v>192</v>
      </c>
      <c r="W134" s="3" t="s">
        <v>417</v>
      </c>
      <c r="X134" s="3"/>
      <c r="Y134" s="3"/>
      <c r="Z134" s="3"/>
      <c r="AA134" s="3"/>
      <c r="AB134" s="3"/>
      <c r="AC134" s="3" t="s">
        <v>405</v>
      </c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4">
        <f t="shared" si="18"/>
        <v>46</v>
      </c>
      <c r="AS134" s="3">
        <f t="shared" si="19"/>
        <v>138</v>
      </c>
      <c r="AT134" s="4"/>
      <c r="AU134" s="3"/>
      <c r="AV134" s="3"/>
      <c r="AW134" s="215" t="s">
        <v>246</v>
      </c>
      <c r="AX134" s="3" t="s">
        <v>934</v>
      </c>
      <c r="AY134" s="3"/>
      <c r="AZ134" s="11"/>
      <c r="BA134" s="15"/>
    </row>
    <row r="135" spans="1:53" s="16" customFormat="1">
      <c r="A135" s="7"/>
      <c r="B135" s="11" t="s">
        <v>930</v>
      </c>
      <c r="C135" s="12" t="s">
        <v>371</v>
      </c>
      <c r="D135" s="3"/>
      <c r="E135" s="4">
        <v>42</v>
      </c>
      <c r="F135" s="4"/>
      <c r="G135" s="3" t="s">
        <v>33</v>
      </c>
      <c r="H135" s="3" t="s">
        <v>33</v>
      </c>
      <c r="I135" s="4"/>
      <c r="J135" s="4"/>
      <c r="K135" s="4"/>
      <c r="L135" s="4"/>
      <c r="M135" s="4"/>
      <c r="N135" s="4"/>
      <c r="O135" s="4"/>
      <c r="P135" s="4">
        <f t="shared" si="17"/>
        <v>42</v>
      </c>
      <c r="Q135" s="4"/>
      <c r="R135" s="4"/>
      <c r="S135" s="4"/>
      <c r="T135" s="3" t="s">
        <v>154</v>
      </c>
      <c r="U135" s="3" t="s">
        <v>225</v>
      </c>
      <c r="V135" s="3"/>
      <c r="W135" s="3"/>
      <c r="X135" s="3"/>
      <c r="Y135" s="3"/>
      <c r="Z135" s="3"/>
      <c r="AA135" s="3"/>
      <c r="AB135" s="3"/>
      <c r="AC135" s="3" t="s">
        <v>583</v>
      </c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4">
        <f t="shared" si="18"/>
        <v>42</v>
      </c>
      <c r="AS135" s="3">
        <f t="shared" si="19"/>
        <v>126</v>
      </c>
      <c r="AT135" s="4"/>
      <c r="AU135" s="3"/>
      <c r="AV135" s="3"/>
      <c r="AW135" s="216" t="s">
        <v>245</v>
      </c>
      <c r="AX135" s="3" t="s">
        <v>913</v>
      </c>
      <c r="AY135" s="3"/>
      <c r="AZ135" s="11"/>
      <c r="BA135" s="15"/>
    </row>
    <row r="136" spans="1:53" s="16" customFormat="1">
      <c r="A136" s="7"/>
      <c r="B136" s="11" t="s">
        <v>931</v>
      </c>
      <c r="C136" s="12" t="s">
        <v>371</v>
      </c>
      <c r="D136" s="3"/>
      <c r="E136" s="4">
        <v>44</v>
      </c>
      <c r="F136" s="4"/>
      <c r="G136" s="3" t="s">
        <v>33</v>
      </c>
      <c r="H136" s="3" t="s">
        <v>33</v>
      </c>
      <c r="I136" s="4"/>
      <c r="J136" s="4"/>
      <c r="K136" s="4"/>
      <c r="L136" s="4"/>
      <c r="M136" s="4"/>
      <c r="N136" s="4"/>
      <c r="O136" s="4"/>
      <c r="P136" s="4">
        <f t="shared" si="17"/>
        <v>44</v>
      </c>
      <c r="Q136" s="4"/>
      <c r="R136" s="4"/>
      <c r="S136" s="4"/>
      <c r="T136" s="3" t="s">
        <v>154</v>
      </c>
      <c r="U136" s="3" t="s">
        <v>225</v>
      </c>
      <c r="V136" s="3"/>
      <c r="W136" s="3"/>
      <c r="X136" s="3"/>
      <c r="Y136" s="3"/>
      <c r="Z136" s="3"/>
      <c r="AA136" s="3"/>
      <c r="AB136" s="3"/>
      <c r="AC136" s="3" t="s">
        <v>405</v>
      </c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4">
        <f t="shared" si="18"/>
        <v>44</v>
      </c>
      <c r="AS136" s="3">
        <f t="shared" si="19"/>
        <v>132</v>
      </c>
      <c r="AT136" s="4"/>
      <c r="AU136" s="3"/>
      <c r="AV136" s="3"/>
      <c r="AW136" s="216" t="s">
        <v>245</v>
      </c>
      <c r="AX136" s="3" t="s">
        <v>913</v>
      </c>
      <c r="AY136" s="3"/>
      <c r="AZ136" s="11"/>
      <c r="BA136" s="15"/>
    </row>
    <row r="137" spans="1:53" s="16" customFormat="1">
      <c r="A137" s="7"/>
      <c r="B137" s="11" t="s">
        <v>932</v>
      </c>
      <c r="C137" s="12" t="s">
        <v>371</v>
      </c>
      <c r="D137" s="3"/>
      <c r="E137" s="4">
        <v>47</v>
      </c>
      <c r="F137" s="4"/>
      <c r="G137" s="3" t="s">
        <v>33</v>
      </c>
      <c r="H137" s="3" t="s">
        <v>33</v>
      </c>
      <c r="I137" s="4"/>
      <c r="J137" s="4"/>
      <c r="K137" s="4"/>
      <c r="L137" s="4"/>
      <c r="M137" s="4"/>
      <c r="N137" s="4"/>
      <c r="O137" s="4"/>
      <c r="P137" s="4">
        <f t="shared" si="17"/>
        <v>47</v>
      </c>
      <c r="Q137" s="4"/>
      <c r="R137" s="3"/>
      <c r="S137" s="4"/>
      <c r="T137" s="3" t="s">
        <v>154</v>
      </c>
      <c r="U137" s="3" t="s">
        <v>225</v>
      </c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4">
        <f t="shared" si="18"/>
        <v>47</v>
      </c>
      <c r="AS137" s="3">
        <f t="shared" si="19"/>
        <v>141</v>
      </c>
      <c r="AT137" s="4"/>
      <c r="AU137" s="3"/>
      <c r="AV137" s="3"/>
      <c r="AW137" s="216" t="s">
        <v>245</v>
      </c>
      <c r="AX137" s="3" t="s">
        <v>913</v>
      </c>
      <c r="AY137" s="3"/>
      <c r="AZ137" s="11"/>
      <c r="BA137" s="15"/>
    </row>
    <row r="138" spans="1:53" s="16" customFormat="1">
      <c r="A138" s="7"/>
      <c r="B138" s="11" t="s">
        <v>933</v>
      </c>
      <c r="C138" s="12" t="s">
        <v>581</v>
      </c>
      <c r="D138" s="3"/>
      <c r="E138" s="4">
        <v>53</v>
      </c>
      <c r="F138" s="4"/>
      <c r="G138" s="3" t="s">
        <v>33</v>
      </c>
      <c r="H138" s="3" t="s">
        <v>33</v>
      </c>
      <c r="I138" s="4"/>
      <c r="J138" s="4"/>
      <c r="K138" s="4"/>
      <c r="L138" s="4"/>
      <c r="M138" s="4"/>
      <c r="N138" s="4"/>
      <c r="O138" s="4"/>
      <c r="P138" s="4">
        <f t="shared" si="17"/>
        <v>53</v>
      </c>
      <c r="Q138" s="4"/>
      <c r="R138" s="3" t="s">
        <v>354</v>
      </c>
      <c r="S138" s="4"/>
      <c r="T138" s="3" t="s">
        <v>153</v>
      </c>
      <c r="U138" s="3"/>
      <c r="V138" s="3" t="s">
        <v>156</v>
      </c>
      <c r="W138" s="3" t="s">
        <v>417</v>
      </c>
      <c r="X138" s="3"/>
      <c r="Y138" s="3"/>
      <c r="Z138" s="3" t="s">
        <v>250</v>
      </c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4">
        <f t="shared" si="18"/>
        <v>53</v>
      </c>
      <c r="AS138" s="3">
        <f t="shared" si="19"/>
        <v>159</v>
      </c>
      <c r="AT138" s="4"/>
      <c r="AU138" s="3"/>
      <c r="AV138" s="3"/>
      <c r="AW138" s="215" t="s">
        <v>246</v>
      </c>
      <c r="AX138" s="3" t="s">
        <v>934</v>
      </c>
      <c r="AY138" s="3"/>
      <c r="AZ138" s="11"/>
      <c r="BA138" s="15"/>
    </row>
    <row r="139" spans="1:53" s="206" customFormat="1">
      <c r="A139" s="206" t="s">
        <v>364</v>
      </c>
      <c r="B139" s="207" t="s">
        <v>935</v>
      </c>
      <c r="C139" s="210" t="s">
        <v>1038</v>
      </c>
      <c r="D139" s="207" t="s">
        <v>1214</v>
      </c>
      <c r="E139" s="208">
        <f t="shared" ref="E139:AZ139" si="20">SUM(E140:E151)</f>
        <v>445</v>
      </c>
      <c r="F139" s="208">
        <f t="shared" si="20"/>
        <v>0</v>
      </c>
      <c r="G139" s="208">
        <f t="shared" si="20"/>
        <v>0</v>
      </c>
      <c r="H139" s="208">
        <f t="shared" si="20"/>
        <v>0</v>
      </c>
      <c r="I139" s="208">
        <f t="shared" si="20"/>
        <v>0</v>
      </c>
      <c r="J139" s="208">
        <f t="shared" si="20"/>
        <v>0</v>
      </c>
      <c r="K139" s="208">
        <f t="shared" si="20"/>
        <v>0</v>
      </c>
      <c r="L139" s="208">
        <f t="shared" si="20"/>
        <v>0</v>
      </c>
      <c r="M139" s="208">
        <f t="shared" si="20"/>
        <v>0</v>
      </c>
      <c r="N139" s="208">
        <f t="shared" si="20"/>
        <v>0</v>
      </c>
      <c r="O139" s="208">
        <f t="shared" si="20"/>
        <v>0</v>
      </c>
      <c r="P139" s="208">
        <f t="shared" si="20"/>
        <v>453</v>
      </c>
      <c r="Q139" s="208">
        <f t="shared" si="20"/>
        <v>0</v>
      </c>
      <c r="R139" s="208">
        <f t="shared" si="20"/>
        <v>0</v>
      </c>
      <c r="S139" s="208">
        <f t="shared" si="20"/>
        <v>0</v>
      </c>
      <c r="T139" s="208">
        <f t="shared" si="20"/>
        <v>0</v>
      </c>
      <c r="U139" s="208">
        <f t="shared" si="20"/>
        <v>0</v>
      </c>
      <c r="V139" s="208">
        <f t="shared" si="20"/>
        <v>0</v>
      </c>
      <c r="W139" s="208">
        <f t="shared" si="20"/>
        <v>0</v>
      </c>
      <c r="X139" s="208">
        <f t="shared" si="20"/>
        <v>0</v>
      </c>
      <c r="Y139" s="208">
        <f t="shared" si="20"/>
        <v>0</v>
      </c>
      <c r="Z139" s="208">
        <f t="shared" si="20"/>
        <v>0</v>
      </c>
      <c r="AA139" s="208">
        <f t="shared" si="20"/>
        <v>0</v>
      </c>
      <c r="AB139" s="208">
        <f t="shared" si="20"/>
        <v>0</v>
      </c>
      <c r="AC139" s="208">
        <f t="shared" si="20"/>
        <v>0</v>
      </c>
      <c r="AD139" s="208">
        <f t="shared" si="20"/>
        <v>0</v>
      </c>
      <c r="AE139" s="208">
        <f t="shared" si="20"/>
        <v>0</v>
      </c>
      <c r="AF139" s="208">
        <f t="shared" si="20"/>
        <v>0</v>
      </c>
      <c r="AG139" s="208">
        <f t="shared" si="20"/>
        <v>0</v>
      </c>
      <c r="AH139" s="208">
        <f t="shared" si="20"/>
        <v>0</v>
      </c>
      <c r="AI139" s="208">
        <f t="shared" si="20"/>
        <v>0</v>
      </c>
      <c r="AJ139" s="208">
        <f t="shared" si="20"/>
        <v>0</v>
      </c>
      <c r="AK139" s="208">
        <f t="shared" si="20"/>
        <v>0</v>
      </c>
      <c r="AL139" s="208">
        <f t="shared" si="20"/>
        <v>0</v>
      </c>
      <c r="AM139" s="208">
        <f t="shared" si="20"/>
        <v>0</v>
      </c>
      <c r="AN139" s="208">
        <f t="shared" si="20"/>
        <v>0</v>
      </c>
      <c r="AO139" s="208">
        <f t="shared" si="20"/>
        <v>0</v>
      </c>
      <c r="AP139" s="208">
        <f t="shared" si="20"/>
        <v>0</v>
      </c>
      <c r="AQ139" s="208">
        <f t="shared" si="20"/>
        <v>0</v>
      </c>
      <c r="AR139" s="208">
        <f t="shared" si="20"/>
        <v>445</v>
      </c>
      <c r="AS139" s="208">
        <f t="shared" si="20"/>
        <v>1335</v>
      </c>
      <c r="AT139" s="208">
        <f t="shared" si="20"/>
        <v>0</v>
      </c>
      <c r="AU139" s="208">
        <f t="shared" si="20"/>
        <v>0</v>
      </c>
      <c r="AV139" s="208">
        <f t="shared" si="20"/>
        <v>0</v>
      </c>
      <c r="AW139" s="208">
        <f t="shared" si="20"/>
        <v>0</v>
      </c>
      <c r="AX139" s="208">
        <f t="shared" si="20"/>
        <v>0</v>
      </c>
      <c r="AY139" s="208">
        <f t="shared" si="20"/>
        <v>0</v>
      </c>
      <c r="AZ139" s="208">
        <f t="shared" si="20"/>
        <v>0</v>
      </c>
      <c r="BA139" s="209"/>
    </row>
    <row r="140" spans="1:53">
      <c r="B140" s="95" t="s">
        <v>914</v>
      </c>
      <c r="C140" s="2" t="s">
        <v>915</v>
      </c>
      <c r="D140" s="3"/>
      <c r="E140" s="4"/>
      <c r="F140" s="4"/>
      <c r="G140" s="3" t="s">
        <v>359</v>
      </c>
      <c r="H140" s="3" t="s">
        <v>359</v>
      </c>
      <c r="I140" s="4"/>
      <c r="J140" s="4"/>
      <c r="K140" s="4"/>
      <c r="L140" s="4"/>
      <c r="M140" s="4"/>
      <c r="N140" s="4"/>
      <c r="O140" s="4"/>
      <c r="P140" s="4">
        <v>8</v>
      </c>
      <c r="Q140" s="4"/>
      <c r="R140" s="3" t="s">
        <v>354</v>
      </c>
      <c r="S140" s="3"/>
      <c r="T140" s="3" t="s">
        <v>153</v>
      </c>
      <c r="U140" s="3"/>
      <c r="V140" s="3" t="s">
        <v>156</v>
      </c>
      <c r="W140" s="3" t="s">
        <v>416</v>
      </c>
      <c r="X140" s="3"/>
      <c r="Y140" s="3"/>
      <c r="Z140" s="3" t="s">
        <v>874</v>
      </c>
      <c r="AA140" s="3"/>
      <c r="AB140" s="3"/>
      <c r="AC140" s="3"/>
      <c r="AD140" s="3"/>
      <c r="AE140" s="3"/>
      <c r="AF140" s="3"/>
      <c r="AG140" s="3"/>
      <c r="AH140" s="3"/>
      <c r="AI140" s="4">
        <f>E140</f>
        <v>0</v>
      </c>
      <c r="AJ140" s="3"/>
      <c r="AK140" s="3">
        <f>E140*2</f>
        <v>0</v>
      </c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215" t="s">
        <v>246</v>
      </c>
      <c r="AX140" s="3" t="s">
        <v>934</v>
      </c>
      <c r="AY140" s="3"/>
      <c r="AZ140" s="95"/>
    </row>
    <row r="141" spans="1:53" s="16" customFormat="1">
      <c r="A141" s="7"/>
      <c r="B141" s="11" t="s">
        <v>537</v>
      </c>
      <c r="C141" s="12" t="s">
        <v>371</v>
      </c>
      <c r="D141" s="3"/>
      <c r="E141" s="4">
        <v>30</v>
      </c>
      <c r="F141" s="4"/>
      <c r="G141" s="3" t="s">
        <v>33</v>
      </c>
      <c r="H141" s="3" t="s">
        <v>33</v>
      </c>
      <c r="I141" s="4"/>
      <c r="J141" s="4"/>
      <c r="K141" s="4"/>
      <c r="L141" s="4"/>
      <c r="M141" s="4"/>
      <c r="N141" s="4"/>
      <c r="O141" s="4"/>
      <c r="P141" s="4">
        <f t="shared" ref="P141:P151" si="21">E141</f>
        <v>30</v>
      </c>
      <c r="Q141" s="4"/>
      <c r="R141" s="4"/>
      <c r="S141" s="4"/>
      <c r="T141" s="3" t="s">
        <v>154</v>
      </c>
      <c r="U141" s="3" t="s">
        <v>225</v>
      </c>
      <c r="V141" s="3"/>
      <c r="W141" s="3"/>
      <c r="X141" s="3"/>
      <c r="Y141" s="3"/>
      <c r="Z141" s="3"/>
      <c r="AA141" s="3"/>
      <c r="AB141" s="3"/>
      <c r="AC141" s="3" t="s">
        <v>405</v>
      </c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4">
        <f t="shared" ref="AR141:AR151" si="22">+P141</f>
        <v>30</v>
      </c>
      <c r="AS141" s="3">
        <f t="shared" ref="AS141:AS151" si="23">+P141*3</f>
        <v>90</v>
      </c>
      <c r="AT141" s="4"/>
      <c r="AU141" s="3"/>
      <c r="AV141" s="3"/>
      <c r="AW141" s="216" t="s">
        <v>245</v>
      </c>
      <c r="AX141" s="3" t="s">
        <v>913</v>
      </c>
      <c r="AY141" s="3"/>
      <c r="AZ141" s="11"/>
      <c r="BA141" s="15"/>
    </row>
    <row r="142" spans="1:53" s="16" customFormat="1">
      <c r="A142" s="7"/>
      <c r="B142" s="11" t="s">
        <v>538</v>
      </c>
      <c r="C142" s="12" t="s">
        <v>912</v>
      </c>
      <c r="D142" s="3"/>
      <c r="E142" s="4">
        <v>34</v>
      </c>
      <c r="F142" s="4"/>
      <c r="G142" s="3" t="s">
        <v>33</v>
      </c>
      <c r="H142" s="3" t="s">
        <v>33</v>
      </c>
      <c r="I142" s="4"/>
      <c r="J142" s="4"/>
      <c r="K142" s="4"/>
      <c r="L142" s="4"/>
      <c r="M142" s="4"/>
      <c r="N142" s="4"/>
      <c r="O142" s="4"/>
      <c r="P142" s="4">
        <f t="shared" si="21"/>
        <v>34</v>
      </c>
      <c r="Q142" s="4"/>
      <c r="R142" s="3" t="s">
        <v>354</v>
      </c>
      <c r="S142" s="4"/>
      <c r="T142" s="3" t="s">
        <v>191</v>
      </c>
      <c r="U142" s="3"/>
      <c r="V142" s="3" t="s">
        <v>192</v>
      </c>
      <c r="W142" s="3" t="s">
        <v>417</v>
      </c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4">
        <f t="shared" si="22"/>
        <v>34</v>
      </c>
      <c r="AS142" s="3">
        <f t="shared" si="23"/>
        <v>102</v>
      </c>
      <c r="AT142" s="4"/>
      <c r="AU142" s="3"/>
      <c r="AV142" s="3"/>
      <c r="AW142" s="215" t="s">
        <v>246</v>
      </c>
      <c r="AX142" s="3" t="s">
        <v>934</v>
      </c>
      <c r="AY142" s="3"/>
      <c r="AZ142" s="11"/>
      <c r="BA142" s="15"/>
    </row>
    <row r="143" spans="1:53" s="16" customFormat="1">
      <c r="A143" s="7"/>
      <c r="B143" s="11" t="s">
        <v>539</v>
      </c>
      <c r="C143" s="12" t="s">
        <v>371</v>
      </c>
      <c r="D143" s="3"/>
      <c r="E143" s="4">
        <v>32</v>
      </c>
      <c r="F143" s="4"/>
      <c r="G143" s="3" t="s">
        <v>33</v>
      </c>
      <c r="H143" s="3" t="s">
        <v>33</v>
      </c>
      <c r="I143" s="4"/>
      <c r="J143" s="4"/>
      <c r="K143" s="4"/>
      <c r="L143" s="4"/>
      <c r="M143" s="4"/>
      <c r="N143" s="4"/>
      <c r="O143" s="4"/>
      <c r="P143" s="4">
        <f t="shared" si="21"/>
        <v>32</v>
      </c>
      <c r="Q143" s="4"/>
      <c r="R143" s="4"/>
      <c r="S143" s="4"/>
      <c r="T143" s="3" t="s">
        <v>154</v>
      </c>
      <c r="U143" s="3" t="s">
        <v>225</v>
      </c>
      <c r="V143" s="3"/>
      <c r="W143" s="3"/>
      <c r="X143" s="3"/>
      <c r="Y143" s="3"/>
      <c r="Z143" s="3"/>
      <c r="AA143" s="3"/>
      <c r="AB143" s="3"/>
      <c r="AC143" s="3" t="s">
        <v>405</v>
      </c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4">
        <f t="shared" si="22"/>
        <v>32</v>
      </c>
      <c r="AS143" s="3">
        <f t="shared" si="23"/>
        <v>96</v>
      </c>
      <c r="AT143" s="4"/>
      <c r="AU143" s="3"/>
      <c r="AV143" s="3"/>
      <c r="AW143" s="216" t="s">
        <v>245</v>
      </c>
      <c r="AX143" s="3" t="s">
        <v>913</v>
      </c>
      <c r="AY143" s="3"/>
      <c r="AZ143" s="11"/>
      <c r="BA143" s="15"/>
    </row>
    <row r="144" spans="1:53" s="16" customFormat="1">
      <c r="A144" s="7"/>
      <c r="B144" s="11" t="s">
        <v>540</v>
      </c>
      <c r="C144" s="12" t="s">
        <v>371</v>
      </c>
      <c r="D144" s="3"/>
      <c r="E144" s="4">
        <v>42</v>
      </c>
      <c r="F144" s="4"/>
      <c r="G144" s="3" t="s">
        <v>33</v>
      </c>
      <c r="H144" s="3" t="s">
        <v>33</v>
      </c>
      <c r="I144" s="4"/>
      <c r="J144" s="4"/>
      <c r="K144" s="4"/>
      <c r="L144" s="4"/>
      <c r="M144" s="4"/>
      <c r="N144" s="4"/>
      <c r="O144" s="4"/>
      <c r="P144" s="4">
        <f t="shared" si="21"/>
        <v>42</v>
      </c>
      <c r="Q144" s="4"/>
      <c r="R144" s="4"/>
      <c r="S144" s="4"/>
      <c r="T144" s="3" t="s">
        <v>154</v>
      </c>
      <c r="U144" s="3" t="s">
        <v>225</v>
      </c>
      <c r="V144" s="3"/>
      <c r="W144" s="3"/>
      <c r="X144" s="3"/>
      <c r="Y144" s="3"/>
      <c r="Z144" s="3"/>
      <c r="AA144" s="3"/>
      <c r="AB144" s="3"/>
      <c r="AC144" s="3" t="s">
        <v>597</v>
      </c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4">
        <f t="shared" si="22"/>
        <v>42</v>
      </c>
      <c r="AS144" s="3">
        <f t="shared" si="23"/>
        <v>126</v>
      </c>
      <c r="AT144" s="4"/>
      <c r="AU144" s="3"/>
      <c r="AV144" s="3"/>
      <c r="AW144" s="216" t="s">
        <v>245</v>
      </c>
      <c r="AX144" s="3" t="s">
        <v>913</v>
      </c>
      <c r="AY144" s="3"/>
      <c r="AZ144" s="11"/>
      <c r="BA144" s="15"/>
    </row>
    <row r="145" spans="1:53" s="16" customFormat="1">
      <c r="A145" s="7"/>
      <c r="B145" s="11" t="s">
        <v>541</v>
      </c>
      <c r="C145" s="12" t="s">
        <v>371</v>
      </c>
      <c r="D145" s="3"/>
      <c r="E145" s="4">
        <v>42</v>
      </c>
      <c r="F145" s="4"/>
      <c r="G145" s="3" t="s">
        <v>33</v>
      </c>
      <c r="H145" s="3" t="s">
        <v>33</v>
      </c>
      <c r="I145" s="4"/>
      <c r="J145" s="4"/>
      <c r="K145" s="4"/>
      <c r="L145" s="4"/>
      <c r="M145" s="4"/>
      <c r="N145" s="4"/>
      <c r="O145" s="4"/>
      <c r="P145" s="4">
        <f t="shared" si="21"/>
        <v>42</v>
      </c>
      <c r="Q145" s="4"/>
      <c r="R145" s="3"/>
      <c r="S145" s="4"/>
      <c r="T145" s="3" t="s">
        <v>154</v>
      </c>
      <c r="U145" s="3" t="s">
        <v>225</v>
      </c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4">
        <f t="shared" si="22"/>
        <v>42</v>
      </c>
      <c r="AS145" s="3">
        <f t="shared" si="23"/>
        <v>126</v>
      </c>
      <c r="AT145" s="4"/>
      <c r="AU145" s="3"/>
      <c r="AV145" s="3"/>
      <c r="AW145" s="216" t="s">
        <v>245</v>
      </c>
      <c r="AX145" s="3" t="s">
        <v>913</v>
      </c>
      <c r="AY145" s="3"/>
      <c r="AZ145" s="11"/>
      <c r="BA145" s="15"/>
    </row>
    <row r="146" spans="1:53" s="16" customFormat="1">
      <c r="A146" s="7"/>
      <c r="B146" s="11" t="s">
        <v>542</v>
      </c>
      <c r="C146" s="12" t="s">
        <v>371</v>
      </c>
      <c r="D146" s="3"/>
      <c r="E146" s="4">
        <v>43</v>
      </c>
      <c r="F146" s="4"/>
      <c r="G146" s="3" t="s">
        <v>33</v>
      </c>
      <c r="H146" s="3" t="s">
        <v>33</v>
      </c>
      <c r="I146" s="4"/>
      <c r="J146" s="4"/>
      <c r="K146" s="4"/>
      <c r="L146" s="4"/>
      <c r="M146" s="4"/>
      <c r="N146" s="4"/>
      <c r="O146" s="4"/>
      <c r="P146" s="4">
        <f t="shared" si="21"/>
        <v>43</v>
      </c>
      <c r="Q146" s="4"/>
      <c r="R146" s="4"/>
      <c r="S146" s="4"/>
      <c r="T146" s="3" t="s">
        <v>154</v>
      </c>
      <c r="U146" s="3" t="s">
        <v>225</v>
      </c>
      <c r="V146" s="3"/>
      <c r="W146" s="3"/>
      <c r="X146" s="3"/>
      <c r="Y146" s="3"/>
      <c r="Z146" s="3"/>
      <c r="AA146" s="3"/>
      <c r="AB146" s="3"/>
      <c r="AC146" s="3" t="s">
        <v>405</v>
      </c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4">
        <f t="shared" si="22"/>
        <v>43</v>
      </c>
      <c r="AS146" s="3">
        <f t="shared" si="23"/>
        <v>129</v>
      </c>
      <c r="AT146" s="4"/>
      <c r="AU146" s="3"/>
      <c r="AV146" s="3"/>
      <c r="AW146" s="216" t="s">
        <v>245</v>
      </c>
      <c r="AX146" s="3" t="s">
        <v>913</v>
      </c>
      <c r="AY146" s="3"/>
      <c r="AZ146" s="11"/>
      <c r="BA146" s="15"/>
    </row>
    <row r="147" spans="1:53" s="16" customFormat="1">
      <c r="A147" s="7"/>
      <c r="B147" s="11" t="s">
        <v>543</v>
      </c>
      <c r="C147" s="12" t="s">
        <v>912</v>
      </c>
      <c r="D147" s="3"/>
      <c r="E147" s="4">
        <v>45</v>
      </c>
      <c r="F147" s="4"/>
      <c r="G147" s="3" t="s">
        <v>33</v>
      </c>
      <c r="H147" s="3" t="s">
        <v>33</v>
      </c>
      <c r="I147" s="4"/>
      <c r="J147" s="4"/>
      <c r="K147" s="4"/>
      <c r="L147" s="4"/>
      <c r="M147" s="4"/>
      <c r="N147" s="4"/>
      <c r="O147" s="4"/>
      <c r="P147" s="4">
        <f t="shared" si="21"/>
        <v>45</v>
      </c>
      <c r="Q147" s="4"/>
      <c r="R147" s="3" t="s">
        <v>354</v>
      </c>
      <c r="S147" s="4"/>
      <c r="T147" s="3" t="s">
        <v>191</v>
      </c>
      <c r="U147" s="3"/>
      <c r="V147" s="3" t="s">
        <v>192</v>
      </c>
      <c r="W147" s="3" t="s">
        <v>417</v>
      </c>
      <c r="X147" s="3"/>
      <c r="Y147" s="3"/>
      <c r="Z147" s="3"/>
      <c r="AA147" s="3"/>
      <c r="AB147" s="3"/>
      <c r="AC147" s="3" t="s">
        <v>405</v>
      </c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4">
        <f t="shared" si="22"/>
        <v>45</v>
      </c>
      <c r="AS147" s="3">
        <f t="shared" si="23"/>
        <v>135</v>
      </c>
      <c r="AT147" s="4"/>
      <c r="AU147" s="3"/>
      <c r="AV147" s="3"/>
      <c r="AW147" s="215" t="s">
        <v>246</v>
      </c>
      <c r="AX147" s="3" t="s">
        <v>934</v>
      </c>
      <c r="AY147" s="3"/>
      <c r="AZ147" s="11"/>
      <c r="BA147" s="15"/>
    </row>
    <row r="148" spans="1:53" s="16" customFormat="1">
      <c r="A148" s="7"/>
      <c r="B148" s="11" t="s">
        <v>544</v>
      </c>
      <c r="C148" s="12" t="s">
        <v>371</v>
      </c>
      <c r="D148" s="3"/>
      <c r="E148" s="4">
        <v>46</v>
      </c>
      <c r="F148" s="4"/>
      <c r="G148" s="3" t="s">
        <v>33</v>
      </c>
      <c r="H148" s="3" t="s">
        <v>33</v>
      </c>
      <c r="I148" s="4"/>
      <c r="J148" s="4"/>
      <c r="K148" s="4"/>
      <c r="L148" s="4"/>
      <c r="M148" s="4"/>
      <c r="N148" s="4"/>
      <c r="O148" s="4"/>
      <c r="P148" s="4">
        <f t="shared" si="21"/>
        <v>46</v>
      </c>
      <c r="Q148" s="4"/>
      <c r="R148" s="4"/>
      <c r="S148" s="4"/>
      <c r="T148" s="3" t="s">
        <v>154</v>
      </c>
      <c r="U148" s="3" t="s">
        <v>225</v>
      </c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4">
        <f t="shared" si="22"/>
        <v>46</v>
      </c>
      <c r="AS148" s="3">
        <f t="shared" si="23"/>
        <v>138</v>
      </c>
      <c r="AT148" s="4"/>
      <c r="AU148" s="3"/>
      <c r="AV148" s="3"/>
      <c r="AW148" s="216" t="s">
        <v>245</v>
      </c>
      <c r="AX148" s="3" t="s">
        <v>913</v>
      </c>
      <c r="AY148" s="3"/>
      <c r="AZ148" s="11"/>
      <c r="BA148" s="15"/>
    </row>
    <row r="149" spans="1:53" s="16" customFormat="1">
      <c r="A149" s="7"/>
      <c r="B149" s="11" t="s">
        <v>545</v>
      </c>
      <c r="C149" s="12" t="s">
        <v>371</v>
      </c>
      <c r="D149" s="3"/>
      <c r="E149" s="4">
        <v>46</v>
      </c>
      <c r="F149" s="4"/>
      <c r="G149" s="3" t="s">
        <v>33</v>
      </c>
      <c r="H149" s="3" t="s">
        <v>33</v>
      </c>
      <c r="I149" s="4"/>
      <c r="J149" s="4"/>
      <c r="K149" s="4"/>
      <c r="L149" s="4"/>
      <c r="M149" s="4"/>
      <c r="N149" s="4"/>
      <c r="O149" s="4"/>
      <c r="P149" s="4">
        <f t="shared" si="21"/>
        <v>46</v>
      </c>
      <c r="Q149" s="4"/>
      <c r="R149" s="4"/>
      <c r="S149" s="4"/>
      <c r="T149" s="3" t="s">
        <v>154</v>
      </c>
      <c r="U149" s="3" t="s">
        <v>225</v>
      </c>
      <c r="V149" s="3"/>
      <c r="W149" s="3"/>
      <c r="X149" s="3"/>
      <c r="Y149" s="3"/>
      <c r="Z149" s="3"/>
      <c r="AA149" s="3"/>
      <c r="AB149" s="3"/>
      <c r="AC149" s="3" t="s">
        <v>405</v>
      </c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4">
        <f t="shared" si="22"/>
        <v>46</v>
      </c>
      <c r="AS149" s="3">
        <f t="shared" si="23"/>
        <v>138</v>
      </c>
      <c r="AT149" s="4"/>
      <c r="AU149" s="3"/>
      <c r="AV149" s="3"/>
      <c r="AW149" s="216" t="s">
        <v>245</v>
      </c>
      <c r="AX149" s="3" t="s">
        <v>913</v>
      </c>
      <c r="AY149" s="3"/>
      <c r="AZ149" s="11"/>
      <c r="BA149" s="15"/>
    </row>
    <row r="150" spans="1:53" s="16" customFormat="1">
      <c r="A150" s="7"/>
      <c r="B150" s="11" t="s">
        <v>546</v>
      </c>
      <c r="C150" s="12" t="s">
        <v>371</v>
      </c>
      <c r="D150" s="3"/>
      <c r="E150" s="4">
        <v>41</v>
      </c>
      <c r="F150" s="4"/>
      <c r="G150" s="3" t="s">
        <v>33</v>
      </c>
      <c r="H150" s="3" t="s">
        <v>33</v>
      </c>
      <c r="I150" s="4"/>
      <c r="J150" s="4"/>
      <c r="K150" s="4"/>
      <c r="L150" s="4"/>
      <c r="M150" s="4"/>
      <c r="N150" s="4"/>
      <c r="O150" s="4"/>
      <c r="P150" s="4">
        <f t="shared" si="21"/>
        <v>41</v>
      </c>
      <c r="Q150" s="4"/>
      <c r="R150" s="4"/>
      <c r="S150" s="4"/>
      <c r="T150" s="3" t="s">
        <v>154</v>
      </c>
      <c r="U150" s="3" t="s">
        <v>225</v>
      </c>
      <c r="V150" s="3"/>
      <c r="W150" s="3"/>
      <c r="X150" s="3"/>
      <c r="Y150" s="3"/>
      <c r="Z150" s="3"/>
      <c r="AA150" s="3"/>
      <c r="AB150" s="3"/>
      <c r="AC150" s="3" t="s">
        <v>405</v>
      </c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4">
        <f t="shared" si="22"/>
        <v>41</v>
      </c>
      <c r="AS150" s="3">
        <f t="shared" si="23"/>
        <v>123</v>
      </c>
      <c r="AT150" s="4"/>
      <c r="AU150" s="3"/>
      <c r="AV150" s="3"/>
      <c r="AW150" s="216" t="s">
        <v>245</v>
      </c>
      <c r="AX150" s="3" t="s">
        <v>913</v>
      </c>
      <c r="AY150" s="3"/>
      <c r="AZ150" s="11"/>
      <c r="BA150" s="15"/>
    </row>
    <row r="151" spans="1:53" s="16" customFormat="1">
      <c r="A151" s="7"/>
      <c r="B151" s="11" t="s">
        <v>547</v>
      </c>
      <c r="C151" s="12" t="s">
        <v>581</v>
      </c>
      <c r="D151" s="3"/>
      <c r="E151" s="4">
        <v>44</v>
      </c>
      <c r="F151" s="4"/>
      <c r="G151" s="3" t="s">
        <v>33</v>
      </c>
      <c r="H151" s="3" t="s">
        <v>33</v>
      </c>
      <c r="I151" s="4"/>
      <c r="J151" s="4"/>
      <c r="K151" s="4"/>
      <c r="L151" s="4"/>
      <c r="M151" s="4"/>
      <c r="N151" s="4"/>
      <c r="O151" s="4"/>
      <c r="P151" s="4">
        <f t="shared" si="21"/>
        <v>44</v>
      </c>
      <c r="Q151" s="4"/>
      <c r="R151" s="3" t="s">
        <v>354</v>
      </c>
      <c r="S151" s="4"/>
      <c r="T151" s="3" t="s">
        <v>153</v>
      </c>
      <c r="U151" s="3"/>
      <c r="V151" s="3" t="s">
        <v>156</v>
      </c>
      <c r="W151" s="3" t="s">
        <v>417</v>
      </c>
      <c r="X151" s="3"/>
      <c r="Y151" s="3"/>
      <c r="Z151" s="3" t="s">
        <v>250</v>
      </c>
      <c r="AA151" s="3"/>
      <c r="AB151" s="3"/>
      <c r="AC151" s="3" t="s">
        <v>878</v>
      </c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4">
        <f t="shared" si="22"/>
        <v>44</v>
      </c>
      <c r="AS151" s="3">
        <f t="shared" si="23"/>
        <v>132</v>
      </c>
      <c r="AT151" s="4"/>
      <c r="AU151" s="3"/>
      <c r="AV151" s="3"/>
      <c r="AW151" s="215" t="s">
        <v>246</v>
      </c>
      <c r="AX151" s="3" t="s">
        <v>934</v>
      </c>
      <c r="AY151" s="3"/>
      <c r="AZ151" s="11"/>
      <c r="BA151" s="15"/>
    </row>
    <row r="152" spans="1:53" s="206" customFormat="1">
      <c r="A152" s="206" t="s">
        <v>364</v>
      </c>
      <c r="B152" s="207" t="s">
        <v>936</v>
      </c>
      <c r="C152" s="210" t="s">
        <v>1108</v>
      </c>
      <c r="D152" s="207" t="s">
        <v>1214</v>
      </c>
      <c r="E152" s="208">
        <f t="shared" ref="E152:AZ152" si="24">SUM(E153:E157)</f>
        <v>117</v>
      </c>
      <c r="F152" s="208">
        <f t="shared" si="24"/>
        <v>0</v>
      </c>
      <c r="G152" s="208">
        <f t="shared" si="24"/>
        <v>0</v>
      </c>
      <c r="H152" s="208">
        <f t="shared" si="24"/>
        <v>0</v>
      </c>
      <c r="I152" s="208">
        <f t="shared" si="24"/>
        <v>0</v>
      </c>
      <c r="J152" s="208">
        <f t="shared" si="24"/>
        <v>0</v>
      </c>
      <c r="K152" s="208">
        <f t="shared" si="24"/>
        <v>0</v>
      </c>
      <c r="L152" s="208">
        <f t="shared" si="24"/>
        <v>0</v>
      </c>
      <c r="M152" s="208">
        <f t="shared" si="24"/>
        <v>0</v>
      </c>
      <c r="N152" s="208">
        <f t="shared" si="24"/>
        <v>0</v>
      </c>
      <c r="O152" s="208">
        <f t="shared" si="24"/>
        <v>0</v>
      </c>
      <c r="P152" s="208">
        <f t="shared" si="24"/>
        <v>118</v>
      </c>
      <c r="Q152" s="208">
        <f t="shared" si="24"/>
        <v>0</v>
      </c>
      <c r="R152" s="208">
        <f t="shared" si="24"/>
        <v>0</v>
      </c>
      <c r="S152" s="208">
        <f t="shared" si="24"/>
        <v>0</v>
      </c>
      <c r="T152" s="208">
        <f t="shared" si="24"/>
        <v>0</v>
      </c>
      <c r="U152" s="208">
        <f t="shared" si="24"/>
        <v>0</v>
      </c>
      <c r="V152" s="208">
        <f t="shared" si="24"/>
        <v>0</v>
      </c>
      <c r="W152" s="208">
        <f t="shared" si="24"/>
        <v>0</v>
      </c>
      <c r="X152" s="208">
        <f t="shared" si="24"/>
        <v>0</v>
      </c>
      <c r="Y152" s="208">
        <f t="shared" si="24"/>
        <v>0</v>
      </c>
      <c r="Z152" s="208">
        <f t="shared" si="24"/>
        <v>0</v>
      </c>
      <c r="AA152" s="208">
        <f t="shared" si="24"/>
        <v>0</v>
      </c>
      <c r="AB152" s="208">
        <f t="shared" si="24"/>
        <v>0</v>
      </c>
      <c r="AC152" s="208">
        <f t="shared" si="24"/>
        <v>0</v>
      </c>
      <c r="AD152" s="208">
        <f t="shared" si="24"/>
        <v>0</v>
      </c>
      <c r="AE152" s="208">
        <f t="shared" si="24"/>
        <v>0</v>
      </c>
      <c r="AF152" s="208">
        <f t="shared" si="24"/>
        <v>0</v>
      </c>
      <c r="AG152" s="208">
        <f t="shared" si="24"/>
        <v>0</v>
      </c>
      <c r="AH152" s="208">
        <f t="shared" si="24"/>
        <v>0</v>
      </c>
      <c r="AI152" s="208">
        <f t="shared" si="24"/>
        <v>0</v>
      </c>
      <c r="AJ152" s="208">
        <f t="shared" si="24"/>
        <v>0</v>
      </c>
      <c r="AK152" s="208">
        <f t="shared" si="24"/>
        <v>0</v>
      </c>
      <c r="AL152" s="208">
        <f t="shared" si="24"/>
        <v>0</v>
      </c>
      <c r="AM152" s="208">
        <f t="shared" si="24"/>
        <v>0</v>
      </c>
      <c r="AN152" s="208">
        <f t="shared" si="24"/>
        <v>0</v>
      </c>
      <c r="AO152" s="208">
        <f t="shared" si="24"/>
        <v>0</v>
      </c>
      <c r="AP152" s="208">
        <f t="shared" si="24"/>
        <v>0</v>
      </c>
      <c r="AQ152" s="208">
        <f t="shared" si="24"/>
        <v>0</v>
      </c>
      <c r="AR152" s="208">
        <f t="shared" si="24"/>
        <v>118</v>
      </c>
      <c r="AS152" s="208">
        <f t="shared" si="24"/>
        <v>351</v>
      </c>
      <c r="AT152" s="208">
        <f t="shared" si="24"/>
        <v>0</v>
      </c>
      <c r="AU152" s="208">
        <f t="shared" si="24"/>
        <v>0</v>
      </c>
      <c r="AV152" s="208">
        <f t="shared" si="24"/>
        <v>0</v>
      </c>
      <c r="AW152" s="208">
        <f t="shared" si="24"/>
        <v>0</v>
      </c>
      <c r="AX152" s="208">
        <f t="shared" si="24"/>
        <v>0</v>
      </c>
      <c r="AY152" s="208">
        <f t="shared" si="24"/>
        <v>0</v>
      </c>
      <c r="AZ152" s="208">
        <f t="shared" si="24"/>
        <v>0</v>
      </c>
      <c r="BA152" s="209"/>
    </row>
    <row r="153" spans="1:53">
      <c r="B153" s="11" t="s">
        <v>937</v>
      </c>
      <c r="C153" s="12" t="s">
        <v>581</v>
      </c>
      <c r="D153" s="3"/>
      <c r="E153" s="4"/>
      <c r="F153" s="4"/>
      <c r="G153" s="3" t="s">
        <v>359</v>
      </c>
      <c r="H153" s="3" t="s">
        <v>359</v>
      </c>
      <c r="I153" s="4"/>
      <c r="J153" s="4"/>
      <c r="K153" s="4"/>
      <c r="L153" s="4"/>
      <c r="M153" s="4"/>
      <c r="N153" s="4"/>
      <c r="O153" s="4"/>
      <c r="P153" s="4">
        <v>1</v>
      </c>
      <c r="Q153" s="4"/>
      <c r="R153" s="3" t="s">
        <v>354</v>
      </c>
      <c r="S153" s="3"/>
      <c r="T153" s="3" t="s">
        <v>153</v>
      </c>
      <c r="U153" s="3"/>
      <c r="V153" s="3" t="s">
        <v>156</v>
      </c>
      <c r="W153" s="3" t="s">
        <v>417</v>
      </c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4">
        <f>E153</f>
        <v>0</v>
      </c>
      <c r="AJ153" s="3"/>
      <c r="AK153" s="3">
        <f>E153*2</f>
        <v>0</v>
      </c>
      <c r="AL153" s="3"/>
      <c r="AM153" s="3"/>
      <c r="AN153" s="3"/>
      <c r="AO153" s="3"/>
      <c r="AP153" s="3"/>
      <c r="AQ153" s="3"/>
      <c r="AR153" s="4">
        <f>+P153</f>
        <v>1</v>
      </c>
      <c r="AS153" s="3">
        <f>+E153*3</f>
        <v>0</v>
      </c>
      <c r="AT153" s="4">
        <f>+E153</f>
        <v>0</v>
      </c>
      <c r="AU153" s="3"/>
      <c r="AV153" s="3"/>
      <c r="AW153" s="215" t="s">
        <v>246</v>
      </c>
      <c r="AX153" s="3" t="s">
        <v>934</v>
      </c>
      <c r="AY153" s="3"/>
      <c r="AZ153" s="95"/>
    </row>
    <row r="154" spans="1:53" s="16" customFormat="1">
      <c r="A154" s="7"/>
      <c r="B154" s="11" t="s">
        <v>938</v>
      </c>
      <c r="C154" s="12" t="s">
        <v>371</v>
      </c>
      <c r="D154" s="3"/>
      <c r="E154" s="4">
        <v>28</v>
      </c>
      <c r="F154" s="4"/>
      <c r="G154" s="3" t="s">
        <v>33</v>
      </c>
      <c r="H154" s="3" t="s">
        <v>33</v>
      </c>
      <c r="I154" s="4"/>
      <c r="J154" s="4"/>
      <c r="K154" s="4"/>
      <c r="L154" s="4"/>
      <c r="M154" s="4"/>
      <c r="N154" s="4"/>
      <c r="O154" s="4"/>
      <c r="P154" s="4">
        <f>E154</f>
        <v>28</v>
      </c>
      <c r="Q154" s="4"/>
      <c r="R154" s="4"/>
      <c r="S154" s="4"/>
      <c r="T154" s="3" t="s">
        <v>154</v>
      </c>
      <c r="U154" s="3" t="s">
        <v>225</v>
      </c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4">
        <f>+E154</f>
        <v>28</v>
      </c>
      <c r="AS154" s="3">
        <f>+E154*3</f>
        <v>84</v>
      </c>
      <c r="AT154" s="4"/>
      <c r="AU154" s="3"/>
      <c r="AV154" s="3"/>
      <c r="AW154" s="216" t="s">
        <v>245</v>
      </c>
      <c r="AX154" s="3" t="s">
        <v>913</v>
      </c>
      <c r="AY154" s="3"/>
      <c r="AZ154" s="11"/>
      <c r="BA154" s="15"/>
    </row>
    <row r="155" spans="1:53" s="16" customFormat="1">
      <c r="A155" s="7"/>
      <c r="B155" s="11" t="s">
        <v>933</v>
      </c>
      <c r="C155" s="12" t="s">
        <v>581</v>
      </c>
      <c r="D155" s="3"/>
      <c r="E155" s="4">
        <v>33</v>
      </c>
      <c r="F155" s="4"/>
      <c r="G155" s="3" t="s">
        <v>33</v>
      </c>
      <c r="H155" s="3" t="s">
        <v>33</v>
      </c>
      <c r="I155" s="4"/>
      <c r="J155" s="4"/>
      <c r="K155" s="4"/>
      <c r="L155" s="4"/>
      <c r="M155" s="4"/>
      <c r="N155" s="4"/>
      <c r="O155" s="4"/>
      <c r="P155" s="4">
        <f>E155</f>
        <v>33</v>
      </c>
      <c r="Q155" s="4"/>
      <c r="R155" s="3" t="s">
        <v>354</v>
      </c>
      <c r="S155" s="4"/>
      <c r="T155" s="3" t="s">
        <v>154</v>
      </c>
      <c r="U155" s="3"/>
      <c r="V155" s="3" t="s">
        <v>156</v>
      </c>
      <c r="W155" s="3" t="s">
        <v>417</v>
      </c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4">
        <f>+E155</f>
        <v>33</v>
      </c>
      <c r="AS155" s="3">
        <f>+E155*3</f>
        <v>99</v>
      </c>
      <c r="AT155" s="4"/>
      <c r="AU155" s="3"/>
      <c r="AV155" s="3"/>
      <c r="AW155" s="215"/>
      <c r="AX155" s="3"/>
      <c r="AY155" s="3"/>
      <c r="AZ155" s="11"/>
      <c r="BA155" s="15"/>
    </row>
    <row r="156" spans="1:53" s="16" customFormat="1">
      <c r="A156" s="7"/>
      <c r="B156" s="11" t="s">
        <v>939</v>
      </c>
      <c r="C156" s="12" t="s">
        <v>581</v>
      </c>
      <c r="D156" s="3"/>
      <c r="E156" s="4">
        <v>29</v>
      </c>
      <c r="F156" s="4"/>
      <c r="G156" s="3" t="s">
        <v>33</v>
      </c>
      <c r="H156" s="3" t="s">
        <v>33</v>
      </c>
      <c r="I156" s="4"/>
      <c r="J156" s="4"/>
      <c r="K156" s="4"/>
      <c r="L156" s="4"/>
      <c r="M156" s="4"/>
      <c r="N156" s="4"/>
      <c r="O156" s="4"/>
      <c r="P156" s="4">
        <f>E156</f>
        <v>29</v>
      </c>
      <c r="Q156" s="4"/>
      <c r="R156" s="4"/>
      <c r="S156" s="4"/>
      <c r="T156" s="3" t="s">
        <v>154</v>
      </c>
      <c r="U156" s="3" t="s">
        <v>225</v>
      </c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4">
        <f>+E156</f>
        <v>29</v>
      </c>
      <c r="AS156" s="3">
        <f>+E156*3</f>
        <v>87</v>
      </c>
      <c r="AT156" s="4"/>
      <c r="AU156" s="3"/>
      <c r="AV156" s="3"/>
      <c r="AW156" s="216" t="s">
        <v>245</v>
      </c>
      <c r="AX156" s="3" t="s">
        <v>913</v>
      </c>
      <c r="AY156" s="3"/>
      <c r="AZ156" s="11"/>
      <c r="BA156" s="15"/>
    </row>
    <row r="157" spans="1:53" s="16" customFormat="1">
      <c r="A157" s="7"/>
      <c r="B157" s="11" t="s">
        <v>940</v>
      </c>
      <c r="C157" s="12" t="s">
        <v>371</v>
      </c>
      <c r="D157" s="3"/>
      <c r="E157" s="4">
        <v>27</v>
      </c>
      <c r="F157" s="4"/>
      <c r="G157" s="3" t="s">
        <v>33</v>
      </c>
      <c r="H157" s="3" t="s">
        <v>33</v>
      </c>
      <c r="I157" s="4"/>
      <c r="J157" s="4"/>
      <c r="K157" s="4"/>
      <c r="L157" s="4"/>
      <c r="M157" s="4"/>
      <c r="N157" s="4"/>
      <c r="O157" s="4"/>
      <c r="P157" s="4">
        <f>E157</f>
        <v>27</v>
      </c>
      <c r="Q157" s="4"/>
      <c r="R157" s="3" t="s">
        <v>354</v>
      </c>
      <c r="S157" s="4"/>
      <c r="T157" s="3" t="s">
        <v>153</v>
      </c>
      <c r="U157" s="3"/>
      <c r="V157" s="3" t="s">
        <v>156</v>
      </c>
      <c r="W157" s="3" t="s">
        <v>417</v>
      </c>
      <c r="X157" s="3"/>
      <c r="Y157" s="3"/>
      <c r="Z157" s="3"/>
      <c r="AA157" s="3"/>
      <c r="AB157" s="3"/>
      <c r="AC157" s="3" t="s">
        <v>405</v>
      </c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4">
        <f>+E157</f>
        <v>27</v>
      </c>
      <c r="AS157" s="3">
        <f>+E157*3</f>
        <v>81</v>
      </c>
      <c r="AT157" s="4"/>
      <c r="AU157" s="3"/>
      <c r="AV157" s="3"/>
      <c r="AW157" s="215" t="s">
        <v>246</v>
      </c>
      <c r="AX157" s="3" t="s">
        <v>934</v>
      </c>
      <c r="AY157" s="3"/>
      <c r="AZ157" s="11"/>
      <c r="BA157" s="15"/>
    </row>
    <row r="158" spans="1:53" s="206" customFormat="1">
      <c r="A158" s="206" t="s">
        <v>364</v>
      </c>
      <c r="B158" s="207" t="s">
        <v>593</v>
      </c>
      <c r="C158" s="210" t="s">
        <v>600</v>
      </c>
      <c r="D158" s="207" t="s">
        <v>1214</v>
      </c>
      <c r="E158" s="208">
        <f t="shared" ref="E158:AZ158" si="25">SUM(E159:E160)</f>
        <v>30</v>
      </c>
      <c r="F158" s="208">
        <f t="shared" si="25"/>
        <v>0</v>
      </c>
      <c r="G158" s="208">
        <f t="shared" si="25"/>
        <v>0</v>
      </c>
      <c r="H158" s="208">
        <f t="shared" si="25"/>
        <v>0</v>
      </c>
      <c r="I158" s="208">
        <f t="shared" si="25"/>
        <v>0</v>
      </c>
      <c r="J158" s="208">
        <f t="shared" si="25"/>
        <v>0</v>
      </c>
      <c r="K158" s="208">
        <f t="shared" si="25"/>
        <v>0</v>
      </c>
      <c r="L158" s="208">
        <f t="shared" si="25"/>
        <v>0</v>
      </c>
      <c r="M158" s="208">
        <f t="shared" si="25"/>
        <v>0</v>
      </c>
      <c r="N158" s="208">
        <f t="shared" si="25"/>
        <v>0</v>
      </c>
      <c r="O158" s="208">
        <f t="shared" si="25"/>
        <v>0</v>
      </c>
      <c r="P158" s="208">
        <f t="shared" si="25"/>
        <v>31</v>
      </c>
      <c r="Q158" s="208">
        <f t="shared" si="25"/>
        <v>0</v>
      </c>
      <c r="R158" s="208">
        <f t="shared" si="25"/>
        <v>0</v>
      </c>
      <c r="S158" s="208">
        <f t="shared" si="25"/>
        <v>0</v>
      </c>
      <c r="T158" s="208">
        <f t="shared" si="25"/>
        <v>0</v>
      </c>
      <c r="U158" s="208">
        <f t="shared" si="25"/>
        <v>0</v>
      </c>
      <c r="V158" s="208">
        <f t="shared" si="25"/>
        <v>0</v>
      </c>
      <c r="W158" s="208">
        <f t="shared" si="25"/>
        <v>0</v>
      </c>
      <c r="X158" s="208">
        <f t="shared" si="25"/>
        <v>0</v>
      </c>
      <c r="Y158" s="208">
        <f t="shared" si="25"/>
        <v>0</v>
      </c>
      <c r="Z158" s="208">
        <f t="shared" si="25"/>
        <v>0</v>
      </c>
      <c r="AA158" s="208">
        <f t="shared" si="25"/>
        <v>0</v>
      </c>
      <c r="AB158" s="208">
        <f t="shared" si="25"/>
        <v>0</v>
      </c>
      <c r="AC158" s="208">
        <f t="shared" si="25"/>
        <v>0</v>
      </c>
      <c r="AD158" s="208">
        <f t="shared" si="25"/>
        <v>0</v>
      </c>
      <c r="AE158" s="208">
        <f t="shared" si="25"/>
        <v>0</v>
      </c>
      <c r="AF158" s="208">
        <f t="shared" si="25"/>
        <v>0</v>
      </c>
      <c r="AG158" s="208">
        <f t="shared" si="25"/>
        <v>0</v>
      </c>
      <c r="AH158" s="208">
        <f t="shared" si="25"/>
        <v>0</v>
      </c>
      <c r="AI158" s="208">
        <f t="shared" si="25"/>
        <v>0</v>
      </c>
      <c r="AJ158" s="208">
        <f t="shared" si="25"/>
        <v>0</v>
      </c>
      <c r="AK158" s="208">
        <f t="shared" si="25"/>
        <v>0</v>
      </c>
      <c r="AL158" s="208">
        <f t="shared" si="25"/>
        <v>0</v>
      </c>
      <c r="AM158" s="208">
        <f t="shared" si="25"/>
        <v>0</v>
      </c>
      <c r="AN158" s="208">
        <f t="shared" si="25"/>
        <v>0</v>
      </c>
      <c r="AO158" s="208">
        <f t="shared" si="25"/>
        <v>0</v>
      </c>
      <c r="AP158" s="208">
        <f t="shared" si="25"/>
        <v>0</v>
      </c>
      <c r="AQ158" s="208">
        <f t="shared" si="25"/>
        <v>0</v>
      </c>
      <c r="AR158" s="208">
        <f t="shared" si="25"/>
        <v>30</v>
      </c>
      <c r="AS158" s="208">
        <f t="shared" si="25"/>
        <v>90</v>
      </c>
      <c r="AT158" s="208">
        <f t="shared" si="25"/>
        <v>0</v>
      </c>
      <c r="AU158" s="208">
        <f t="shared" si="25"/>
        <v>0</v>
      </c>
      <c r="AV158" s="208">
        <f t="shared" si="25"/>
        <v>0</v>
      </c>
      <c r="AW158" s="208">
        <f t="shared" si="25"/>
        <v>0</v>
      </c>
      <c r="AX158" s="208">
        <f t="shared" si="25"/>
        <v>0</v>
      </c>
      <c r="AY158" s="208">
        <f t="shared" si="25"/>
        <v>0</v>
      </c>
      <c r="AZ158" s="208">
        <f t="shared" si="25"/>
        <v>0</v>
      </c>
      <c r="BA158" s="209"/>
    </row>
    <row r="159" spans="1:53">
      <c r="B159" s="11" t="s">
        <v>539</v>
      </c>
      <c r="C159" s="12" t="s">
        <v>581</v>
      </c>
      <c r="D159" s="3"/>
      <c r="E159" s="4"/>
      <c r="F159" s="4"/>
      <c r="G159" s="3" t="s">
        <v>359</v>
      </c>
      <c r="H159" s="3" t="s">
        <v>359</v>
      </c>
      <c r="I159" s="4"/>
      <c r="J159" s="4"/>
      <c r="K159" s="4"/>
      <c r="L159" s="4"/>
      <c r="M159" s="4"/>
      <c r="N159" s="4"/>
      <c r="O159" s="4"/>
      <c r="P159" s="4">
        <v>1</v>
      </c>
      <c r="Q159" s="4"/>
      <c r="R159" s="3" t="s">
        <v>354</v>
      </c>
      <c r="S159" s="3"/>
      <c r="T159" s="3" t="s">
        <v>153</v>
      </c>
      <c r="U159" s="3"/>
      <c r="V159" s="3" t="s">
        <v>156</v>
      </c>
      <c r="W159" s="3" t="s">
        <v>417</v>
      </c>
      <c r="X159" s="3"/>
      <c r="Y159" s="3"/>
      <c r="Z159" s="3" t="s">
        <v>250</v>
      </c>
      <c r="AA159" s="3"/>
      <c r="AB159" s="3"/>
      <c r="AC159" s="3"/>
      <c r="AD159" s="3"/>
      <c r="AE159" s="3"/>
      <c r="AF159" s="3"/>
      <c r="AG159" s="3"/>
      <c r="AH159" s="3"/>
      <c r="AI159" s="4">
        <f>E159</f>
        <v>0</v>
      </c>
      <c r="AJ159" s="3"/>
      <c r="AK159" s="3">
        <f>E159*2</f>
        <v>0</v>
      </c>
      <c r="AL159" s="3"/>
      <c r="AM159" s="3"/>
      <c r="AN159" s="3"/>
      <c r="AO159" s="3"/>
      <c r="AP159" s="3"/>
      <c r="AQ159" s="3"/>
      <c r="AR159" s="3"/>
      <c r="AS159" s="3">
        <f>+E159*3</f>
        <v>0</v>
      </c>
      <c r="AT159" s="4">
        <f>+E159</f>
        <v>0</v>
      </c>
      <c r="AU159" s="3"/>
      <c r="AV159" s="3"/>
      <c r="AW159" s="215"/>
      <c r="AX159" s="3"/>
      <c r="AY159" s="3"/>
      <c r="AZ159" s="95"/>
    </row>
    <row r="160" spans="1:53" s="16" customFormat="1">
      <c r="A160" s="7"/>
      <c r="B160" s="11" t="s">
        <v>941</v>
      </c>
      <c r="C160" s="12" t="s">
        <v>581</v>
      </c>
      <c r="D160" s="3"/>
      <c r="E160" s="4">
        <v>30</v>
      </c>
      <c r="F160" s="4"/>
      <c r="G160" s="3" t="s">
        <v>33</v>
      </c>
      <c r="H160" s="3" t="s">
        <v>33</v>
      </c>
      <c r="I160" s="4"/>
      <c r="J160" s="4"/>
      <c r="K160" s="4"/>
      <c r="L160" s="4"/>
      <c r="M160" s="4"/>
      <c r="N160" s="4"/>
      <c r="O160" s="4"/>
      <c r="P160" s="4">
        <f>E160</f>
        <v>30</v>
      </c>
      <c r="Q160" s="4"/>
      <c r="R160" s="3" t="s">
        <v>354</v>
      </c>
      <c r="S160" s="4"/>
      <c r="T160" s="3" t="s">
        <v>153</v>
      </c>
      <c r="U160" s="3"/>
      <c r="V160" s="3" t="s">
        <v>156</v>
      </c>
      <c r="W160" s="3" t="s">
        <v>417</v>
      </c>
      <c r="X160" s="3"/>
      <c r="Y160" s="3"/>
      <c r="Z160" s="3"/>
      <c r="AA160" s="3"/>
      <c r="AB160" s="3"/>
      <c r="AC160" s="3" t="s">
        <v>597</v>
      </c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4">
        <f>E160</f>
        <v>30</v>
      </c>
      <c r="AS160" s="3">
        <f>+E160*3</f>
        <v>90</v>
      </c>
      <c r="AT160" s="4"/>
      <c r="AU160" s="3"/>
      <c r="AV160" s="3"/>
      <c r="AW160" s="215" t="s">
        <v>246</v>
      </c>
      <c r="AX160" s="3" t="s">
        <v>934</v>
      </c>
      <c r="AY160" s="3"/>
      <c r="AZ160" s="11"/>
      <c r="BA160" s="15"/>
    </row>
    <row r="161" spans="1:53" s="246" customFormat="1" ht="46.95" customHeight="1">
      <c r="A161" s="246" t="s">
        <v>142</v>
      </c>
      <c r="B161" s="247">
        <v>5</v>
      </c>
      <c r="C161" s="248" t="s">
        <v>763</v>
      </c>
      <c r="D161" s="249"/>
      <c r="E161" s="250">
        <f t="shared" ref="E161:AZ161" si="26">SUM(E162:E164)/2</f>
        <v>32</v>
      </c>
      <c r="F161" s="250">
        <f t="shared" si="26"/>
        <v>0</v>
      </c>
      <c r="G161" s="250">
        <f t="shared" si="26"/>
        <v>0</v>
      </c>
      <c r="H161" s="250">
        <f t="shared" si="26"/>
        <v>0</v>
      </c>
      <c r="I161" s="250">
        <f t="shared" si="26"/>
        <v>0</v>
      </c>
      <c r="J161" s="250">
        <f t="shared" si="26"/>
        <v>0</v>
      </c>
      <c r="K161" s="250">
        <f t="shared" si="26"/>
        <v>0</v>
      </c>
      <c r="L161" s="250">
        <f t="shared" si="26"/>
        <v>0</v>
      </c>
      <c r="M161" s="250">
        <f t="shared" si="26"/>
        <v>0</v>
      </c>
      <c r="N161" s="250">
        <f t="shared" si="26"/>
        <v>0</v>
      </c>
      <c r="O161" s="250">
        <f t="shared" si="26"/>
        <v>0</v>
      </c>
      <c r="P161" s="250">
        <f t="shared" si="26"/>
        <v>80</v>
      </c>
      <c r="Q161" s="250">
        <f t="shared" si="26"/>
        <v>0</v>
      </c>
      <c r="R161" s="250">
        <f t="shared" si="26"/>
        <v>0</v>
      </c>
      <c r="S161" s="250">
        <f t="shared" si="26"/>
        <v>0</v>
      </c>
      <c r="T161" s="250">
        <f t="shared" si="26"/>
        <v>0</v>
      </c>
      <c r="U161" s="250">
        <f t="shared" si="26"/>
        <v>0</v>
      </c>
      <c r="V161" s="250">
        <f t="shared" si="26"/>
        <v>0</v>
      </c>
      <c r="W161" s="250">
        <f t="shared" si="26"/>
        <v>0</v>
      </c>
      <c r="X161" s="250">
        <f t="shared" si="26"/>
        <v>0</v>
      </c>
      <c r="Y161" s="250">
        <f t="shared" si="26"/>
        <v>0</v>
      </c>
      <c r="Z161" s="250">
        <f t="shared" si="26"/>
        <v>0</v>
      </c>
      <c r="AA161" s="250">
        <f t="shared" si="26"/>
        <v>0</v>
      </c>
      <c r="AB161" s="250">
        <f t="shared" si="26"/>
        <v>0</v>
      </c>
      <c r="AC161" s="250">
        <f t="shared" si="26"/>
        <v>0</v>
      </c>
      <c r="AD161" s="250">
        <f t="shared" si="26"/>
        <v>0</v>
      </c>
      <c r="AE161" s="250">
        <f t="shared" si="26"/>
        <v>0</v>
      </c>
      <c r="AF161" s="250">
        <f t="shared" si="26"/>
        <v>0</v>
      </c>
      <c r="AG161" s="250">
        <f t="shared" si="26"/>
        <v>0</v>
      </c>
      <c r="AH161" s="250">
        <f t="shared" si="26"/>
        <v>0</v>
      </c>
      <c r="AI161" s="250">
        <f t="shared" si="26"/>
        <v>0</v>
      </c>
      <c r="AJ161" s="250">
        <f t="shared" si="26"/>
        <v>0</v>
      </c>
      <c r="AK161" s="250">
        <f t="shared" si="26"/>
        <v>0</v>
      </c>
      <c r="AL161" s="250">
        <f t="shared" si="26"/>
        <v>0</v>
      </c>
      <c r="AM161" s="250">
        <f t="shared" si="26"/>
        <v>0</v>
      </c>
      <c r="AN161" s="250">
        <f t="shared" si="26"/>
        <v>0</v>
      </c>
      <c r="AO161" s="250">
        <f t="shared" si="26"/>
        <v>0</v>
      </c>
      <c r="AP161" s="250">
        <f t="shared" si="26"/>
        <v>0</v>
      </c>
      <c r="AQ161" s="250">
        <f t="shared" si="26"/>
        <v>0</v>
      </c>
      <c r="AR161" s="250">
        <f t="shared" si="26"/>
        <v>0</v>
      </c>
      <c r="AS161" s="250">
        <f t="shared" si="26"/>
        <v>0</v>
      </c>
      <c r="AT161" s="223">
        <f t="shared" si="26"/>
        <v>0</v>
      </c>
      <c r="AU161" s="250">
        <f t="shared" si="26"/>
        <v>0</v>
      </c>
      <c r="AV161" s="250">
        <f t="shared" si="26"/>
        <v>0</v>
      </c>
      <c r="AW161" s="250">
        <f t="shared" si="26"/>
        <v>0</v>
      </c>
      <c r="AX161" s="250">
        <f t="shared" si="26"/>
        <v>0</v>
      </c>
      <c r="AY161" s="250">
        <f t="shared" si="26"/>
        <v>0</v>
      </c>
      <c r="AZ161" s="250">
        <f t="shared" si="26"/>
        <v>0</v>
      </c>
      <c r="BA161" s="251"/>
    </row>
    <row r="162" spans="1:53" s="206" customFormat="1">
      <c r="A162" s="206" t="s">
        <v>364</v>
      </c>
      <c r="B162" s="207" t="s">
        <v>465</v>
      </c>
      <c r="C162" s="210" t="s">
        <v>1256</v>
      </c>
      <c r="D162" s="207" t="s">
        <v>480</v>
      </c>
      <c r="E162" s="208">
        <f t="shared" ref="E162:AK162" si="27">SUM(E163:E164)</f>
        <v>32</v>
      </c>
      <c r="F162" s="208">
        <f t="shared" si="27"/>
        <v>0</v>
      </c>
      <c r="G162" s="208">
        <f t="shared" si="27"/>
        <v>0</v>
      </c>
      <c r="H162" s="208">
        <f t="shared" si="27"/>
        <v>0</v>
      </c>
      <c r="I162" s="208">
        <f t="shared" si="27"/>
        <v>0</v>
      </c>
      <c r="J162" s="208">
        <f t="shared" si="27"/>
        <v>0</v>
      </c>
      <c r="K162" s="208">
        <f t="shared" si="27"/>
        <v>0</v>
      </c>
      <c r="L162" s="208">
        <f t="shared" si="27"/>
        <v>0</v>
      </c>
      <c r="M162" s="208">
        <f t="shared" si="27"/>
        <v>0</v>
      </c>
      <c r="N162" s="208">
        <f t="shared" si="27"/>
        <v>0</v>
      </c>
      <c r="O162" s="208">
        <f t="shared" si="27"/>
        <v>0</v>
      </c>
      <c r="P162" s="208">
        <f t="shared" si="27"/>
        <v>80</v>
      </c>
      <c r="Q162" s="208">
        <f t="shared" si="27"/>
        <v>0</v>
      </c>
      <c r="R162" s="208">
        <f t="shared" si="27"/>
        <v>0</v>
      </c>
      <c r="S162" s="208">
        <f t="shared" si="27"/>
        <v>0</v>
      </c>
      <c r="T162" s="208">
        <f t="shared" si="27"/>
        <v>0</v>
      </c>
      <c r="U162" s="208">
        <f t="shared" si="27"/>
        <v>0</v>
      </c>
      <c r="V162" s="208">
        <f t="shared" si="27"/>
        <v>0</v>
      </c>
      <c r="W162" s="208">
        <f t="shared" si="27"/>
        <v>0</v>
      </c>
      <c r="X162" s="208">
        <f t="shared" si="27"/>
        <v>0</v>
      </c>
      <c r="Y162" s="208">
        <f t="shared" si="27"/>
        <v>0</v>
      </c>
      <c r="Z162" s="208">
        <f t="shared" si="27"/>
        <v>0</v>
      </c>
      <c r="AA162" s="208">
        <f t="shared" si="27"/>
        <v>0</v>
      </c>
      <c r="AB162" s="208">
        <f t="shared" si="27"/>
        <v>0</v>
      </c>
      <c r="AC162" s="208">
        <f t="shared" si="27"/>
        <v>0</v>
      </c>
      <c r="AD162" s="208">
        <f t="shared" si="27"/>
        <v>0</v>
      </c>
      <c r="AE162" s="208">
        <f t="shared" si="27"/>
        <v>0</v>
      </c>
      <c r="AF162" s="208">
        <f t="shared" si="27"/>
        <v>0</v>
      </c>
      <c r="AG162" s="208">
        <f t="shared" si="27"/>
        <v>0</v>
      </c>
      <c r="AH162" s="208">
        <f t="shared" si="27"/>
        <v>0</v>
      </c>
      <c r="AI162" s="208">
        <f t="shared" si="27"/>
        <v>0</v>
      </c>
      <c r="AJ162" s="208">
        <f t="shared" si="27"/>
        <v>0</v>
      </c>
      <c r="AK162" s="208">
        <f t="shared" si="27"/>
        <v>0</v>
      </c>
      <c r="AL162" s="208"/>
      <c r="AM162" s="208">
        <f>SUM(AM163:AM164)</f>
        <v>0</v>
      </c>
      <c r="AN162" s="208">
        <f>SUM(AN163:AN164)</f>
        <v>0</v>
      </c>
      <c r="AO162" s="208">
        <f>SUM(AO163:AO164)</f>
        <v>0</v>
      </c>
      <c r="AP162" s="208">
        <f>SUM(AP163:AP164)</f>
        <v>0</v>
      </c>
      <c r="AQ162" s="208">
        <f>SUM(AQ163:AQ164)</f>
        <v>0</v>
      </c>
      <c r="AR162" s="208"/>
      <c r="AS162" s="208">
        <f>SUM(AS163:AS164)</f>
        <v>0</v>
      </c>
      <c r="AT162" s="208">
        <f>SUM(AT163:AT164)</f>
        <v>0</v>
      </c>
      <c r="AU162" s="208"/>
      <c r="AV162" s="208"/>
      <c r="AW162" s="208">
        <f>SUM(AW163:AW164)</f>
        <v>0</v>
      </c>
      <c r="AX162" s="208">
        <f>SUM(AX163:AX164)</f>
        <v>0</v>
      </c>
      <c r="AY162" s="208"/>
      <c r="AZ162" s="213"/>
      <c r="BA162" s="209"/>
    </row>
    <row r="163" spans="1:53">
      <c r="B163" s="3" t="s">
        <v>945</v>
      </c>
      <c r="C163" s="12" t="s">
        <v>1213</v>
      </c>
      <c r="D163" s="3"/>
      <c r="E163" s="4"/>
      <c r="F163" s="4"/>
      <c r="G163" s="3" t="s">
        <v>33</v>
      </c>
      <c r="H163" s="3" t="s">
        <v>33</v>
      </c>
      <c r="I163" s="4"/>
      <c r="J163" s="4"/>
      <c r="K163" s="4"/>
      <c r="L163" s="4"/>
      <c r="M163" s="4"/>
      <c r="N163" s="4"/>
      <c r="O163" s="4"/>
      <c r="P163" s="4">
        <v>16</v>
      </c>
      <c r="Q163" s="4"/>
      <c r="R163" s="4"/>
      <c r="S163" s="4"/>
      <c r="T163" s="3" t="s">
        <v>191</v>
      </c>
      <c r="U163" s="3"/>
      <c r="V163" s="3" t="s">
        <v>192</v>
      </c>
      <c r="W163" s="3" t="s">
        <v>416</v>
      </c>
      <c r="X163" s="3"/>
      <c r="Y163" s="3"/>
      <c r="Z163" s="3" t="s">
        <v>948</v>
      </c>
      <c r="AA163" s="3"/>
      <c r="AB163" s="4"/>
      <c r="AC163" s="4"/>
      <c r="AD163" s="4"/>
      <c r="AE163" s="4"/>
      <c r="AF163" s="4"/>
      <c r="AG163" s="4"/>
      <c r="AH163" s="4">
        <f>+E163*2</f>
        <v>0</v>
      </c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</row>
    <row r="164" spans="1:53" s="16" customFormat="1">
      <c r="A164" s="7"/>
      <c r="B164" s="3" t="s">
        <v>529</v>
      </c>
      <c r="C164" s="12" t="s">
        <v>946</v>
      </c>
      <c r="D164" s="3"/>
      <c r="E164" s="4">
        <v>32</v>
      </c>
      <c r="F164" s="4"/>
      <c r="G164" s="3" t="s">
        <v>515</v>
      </c>
      <c r="H164" s="3" t="s">
        <v>453</v>
      </c>
      <c r="I164" s="4"/>
      <c r="J164" s="4"/>
      <c r="K164" s="4"/>
      <c r="L164" s="4"/>
      <c r="M164" s="4"/>
      <c r="N164" s="4"/>
      <c r="O164" s="4"/>
      <c r="P164" s="4">
        <f>+E164*2</f>
        <v>64</v>
      </c>
      <c r="Q164" s="4"/>
      <c r="R164" s="3"/>
      <c r="S164" s="3"/>
      <c r="T164" s="3" t="s">
        <v>594</v>
      </c>
      <c r="U164" s="3" t="s">
        <v>559</v>
      </c>
      <c r="V164" s="3" t="s">
        <v>595</v>
      </c>
      <c r="W164" s="3" t="s">
        <v>596</v>
      </c>
      <c r="X164" s="3"/>
      <c r="Y164" s="3"/>
      <c r="Z164" s="3" t="s">
        <v>947</v>
      </c>
      <c r="AA164" s="3" t="s">
        <v>181</v>
      </c>
      <c r="AB164" s="3" t="s">
        <v>404</v>
      </c>
      <c r="AC164" s="3" t="s">
        <v>405</v>
      </c>
      <c r="AD164" s="3" t="s">
        <v>501</v>
      </c>
      <c r="AE164" s="3"/>
      <c r="AF164" s="3"/>
      <c r="AG164" s="4"/>
      <c r="AH164" s="4"/>
      <c r="AI164" s="3"/>
      <c r="AJ164" s="3"/>
      <c r="AK164" s="3"/>
      <c r="AL164" s="3"/>
      <c r="AM164" s="3"/>
      <c r="AN164" s="3"/>
      <c r="AO164" s="4" t="s">
        <v>244</v>
      </c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4"/>
      <c r="BA164" s="15"/>
    </row>
    <row r="165" spans="1:53" s="246" customFormat="1" ht="41.4">
      <c r="A165" s="246" t="s">
        <v>142</v>
      </c>
      <c r="B165" s="247">
        <v>6</v>
      </c>
      <c r="C165" s="248" t="s">
        <v>766</v>
      </c>
      <c r="D165" s="249"/>
      <c r="E165" s="250">
        <f t="shared" ref="E165:AZ165" si="28">SUM(E166:E182)/2</f>
        <v>336</v>
      </c>
      <c r="F165" s="250">
        <f t="shared" si="28"/>
        <v>0</v>
      </c>
      <c r="G165" s="250">
        <f t="shared" si="28"/>
        <v>0</v>
      </c>
      <c r="H165" s="250">
        <f t="shared" si="28"/>
        <v>0</v>
      </c>
      <c r="I165" s="250">
        <f t="shared" si="28"/>
        <v>0</v>
      </c>
      <c r="J165" s="250">
        <f t="shared" si="28"/>
        <v>0</v>
      </c>
      <c r="K165" s="250">
        <f t="shared" si="28"/>
        <v>0</v>
      </c>
      <c r="L165" s="250">
        <f t="shared" si="28"/>
        <v>0</v>
      </c>
      <c r="M165" s="250">
        <f t="shared" si="28"/>
        <v>0</v>
      </c>
      <c r="N165" s="250">
        <f t="shared" si="28"/>
        <v>0</v>
      </c>
      <c r="O165" s="250">
        <f t="shared" si="28"/>
        <v>0</v>
      </c>
      <c r="P165" s="250">
        <f t="shared" si="28"/>
        <v>336</v>
      </c>
      <c r="Q165" s="250">
        <f t="shared" si="28"/>
        <v>0</v>
      </c>
      <c r="R165" s="250">
        <f t="shared" si="28"/>
        <v>0</v>
      </c>
      <c r="S165" s="250">
        <f t="shared" si="28"/>
        <v>0</v>
      </c>
      <c r="T165" s="250">
        <f t="shared" si="28"/>
        <v>0</v>
      </c>
      <c r="U165" s="250">
        <f t="shared" si="28"/>
        <v>0</v>
      </c>
      <c r="V165" s="250">
        <f t="shared" si="28"/>
        <v>0</v>
      </c>
      <c r="W165" s="250">
        <f t="shared" si="28"/>
        <v>0</v>
      </c>
      <c r="X165" s="250">
        <f t="shared" si="28"/>
        <v>0</v>
      </c>
      <c r="Y165" s="250">
        <f t="shared" si="28"/>
        <v>0</v>
      </c>
      <c r="Z165" s="250">
        <f t="shared" si="28"/>
        <v>0</v>
      </c>
      <c r="AA165" s="250">
        <f t="shared" si="28"/>
        <v>0</v>
      </c>
      <c r="AB165" s="250">
        <f t="shared" si="28"/>
        <v>0</v>
      </c>
      <c r="AC165" s="250">
        <f t="shared" si="28"/>
        <v>0</v>
      </c>
      <c r="AD165" s="250">
        <f t="shared" si="28"/>
        <v>0</v>
      </c>
      <c r="AE165" s="250">
        <f t="shared" si="28"/>
        <v>0</v>
      </c>
      <c r="AF165" s="250">
        <f t="shared" si="28"/>
        <v>0</v>
      </c>
      <c r="AG165" s="250">
        <f t="shared" si="28"/>
        <v>0</v>
      </c>
      <c r="AH165" s="250">
        <f t="shared" si="28"/>
        <v>0</v>
      </c>
      <c r="AI165" s="250">
        <f t="shared" si="28"/>
        <v>0</v>
      </c>
      <c r="AJ165" s="250">
        <f t="shared" si="28"/>
        <v>0</v>
      </c>
      <c r="AK165" s="250">
        <f t="shared" si="28"/>
        <v>0</v>
      </c>
      <c r="AL165" s="250">
        <f t="shared" si="28"/>
        <v>0</v>
      </c>
      <c r="AM165" s="250">
        <f t="shared" si="28"/>
        <v>0</v>
      </c>
      <c r="AN165" s="250">
        <f t="shared" si="28"/>
        <v>0</v>
      </c>
      <c r="AO165" s="250">
        <f t="shared" si="28"/>
        <v>0</v>
      </c>
      <c r="AP165" s="250">
        <f t="shared" si="28"/>
        <v>0</v>
      </c>
      <c r="AQ165" s="250">
        <f t="shared" si="28"/>
        <v>0</v>
      </c>
      <c r="AR165" s="250">
        <f t="shared" si="28"/>
        <v>0</v>
      </c>
      <c r="AS165" s="250">
        <f t="shared" si="28"/>
        <v>0</v>
      </c>
      <c r="AT165" s="223">
        <f t="shared" si="28"/>
        <v>0</v>
      </c>
      <c r="AU165" s="250">
        <f t="shared" si="28"/>
        <v>0</v>
      </c>
      <c r="AV165" s="250">
        <f t="shared" si="28"/>
        <v>0</v>
      </c>
      <c r="AW165" s="250">
        <f t="shared" si="28"/>
        <v>0</v>
      </c>
      <c r="AX165" s="250">
        <f t="shared" si="28"/>
        <v>0</v>
      </c>
      <c r="AY165" s="250">
        <f t="shared" si="28"/>
        <v>0</v>
      </c>
      <c r="AZ165" s="250">
        <f t="shared" si="28"/>
        <v>0</v>
      </c>
      <c r="BA165" s="251"/>
    </row>
    <row r="166" spans="1:53" s="206" customFormat="1">
      <c r="A166" s="206" t="s">
        <v>364</v>
      </c>
      <c r="B166" s="207" t="s">
        <v>481</v>
      </c>
      <c r="C166" s="210" t="s">
        <v>401</v>
      </c>
      <c r="D166" s="207" t="s">
        <v>480</v>
      </c>
      <c r="E166" s="208">
        <f t="shared" ref="E166:AZ166" si="29">SUM(E167:E171)</f>
        <v>124</v>
      </c>
      <c r="F166" s="208">
        <f t="shared" si="29"/>
        <v>0</v>
      </c>
      <c r="G166" s="208">
        <f t="shared" si="29"/>
        <v>0</v>
      </c>
      <c r="H166" s="208">
        <f t="shared" si="29"/>
        <v>0</v>
      </c>
      <c r="I166" s="208">
        <f t="shared" si="29"/>
        <v>0</v>
      </c>
      <c r="J166" s="208">
        <f t="shared" si="29"/>
        <v>0</v>
      </c>
      <c r="K166" s="208">
        <f t="shared" si="29"/>
        <v>0</v>
      </c>
      <c r="L166" s="208">
        <f t="shared" si="29"/>
        <v>0</v>
      </c>
      <c r="M166" s="208">
        <f t="shared" si="29"/>
        <v>0</v>
      </c>
      <c r="N166" s="208">
        <f t="shared" si="29"/>
        <v>0</v>
      </c>
      <c r="O166" s="208">
        <f t="shared" si="29"/>
        <v>0</v>
      </c>
      <c r="P166" s="208">
        <f t="shared" si="29"/>
        <v>124</v>
      </c>
      <c r="Q166" s="208">
        <f t="shared" si="29"/>
        <v>0</v>
      </c>
      <c r="R166" s="208">
        <f t="shared" si="29"/>
        <v>0</v>
      </c>
      <c r="S166" s="208">
        <f t="shared" si="29"/>
        <v>0</v>
      </c>
      <c r="T166" s="208">
        <f t="shared" si="29"/>
        <v>0</v>
      </c>
      <c r="U166" s="208">
        <f t="shared" si="29"/>
        <v>0</v>
      </c>
      <c r="V166" s="208">
        <f t="shared" si="29"/>
        <v>0</v>
      </c>
      <c r="W166" s="208">
        <f t="shared" si="29"/>
        <v>0</v>
      </c>
      <c r="X166" s="208">
        <f t="shared" si="29"/>
        <v>0</v>
      </c>
      <c r="Y166" s="208">
        <f t="shared" si="29"/>
        <v>0</v>
      </c>
      <c r="Z166" s="208">
        <f t="shared" si="29"/>
        <v>0</v>
      </c>
      <c r="AA166" s="208">
        <f t="shared" si="29"/>
        <v>0</v>
      </c>
      <c r="AB166" s="208">
        <f t="shared" si="29"/>
        <v>0</v>
      </c>
      <c r="AC166" s="208">
        <f t="shared" si="29"/>
        <v>0</v>
      </c>
      <c r="AD166" s="208">
        <f t="shared" si="29"/>
        <v>0</v>
      </c>
      <c r="AE166" s="208">
        <f t="shared" si="29"/>
        <v>0</v>
      </c>
      <c r="AF166" s="208">
        <f t="shared" si="29"/>
        <v>0</v>
      </c>
      <c r="AG166" s="208">
        <f t="shared" si="29"/>
        <v>0</v>
      </c>
      <c r="AH166" s="208">
        <f t="shared" si="29"/>
        <v>0</v>
      </c>
      <c r="AI166" s="208">
        <f t="shared" si="29"/>
        <v>0</v>
      </c>
      <c r="AJ166" s="208">
        <f t="shared" si="29"/>
        <v>0</v>
      </c>
      <c r="AK166" s="208">
        <f t="shared" si="29"/>
        <v>0</v>
      </c>
      <c r="AL166" s="208">
        <f t="shared" si="29"/>
        <v>0</v>
      </c>
      <c r="AM166" s="208">
        <f t="shared" si="29"/>
        <v>0</v>
      </c>
      <c r="AN166" s="208">
        <f t="shared" si="29"/>
        <v>0</v>
      </c>
      <c r="AO166" s="208">
        <f t="shared" si="29"/>
        <v>0</v>
      </c>
      <c r="AP166" s="208">
        <f t="shared" si="29"/>
        <v>0</v>
      </c>
      <c r="AQ166" s="208">
        <f t="shared" si="29"/>
        <v>0</v>
      </c>
      <c r="AR166" s="208">
        <f t="shared" si="29"/>
        <v>0</v>
      </c>
      <c r="AS166" s="208">
        <f t="shared" si="29"/>
        <v>0</v>
      </c>
      <c r="AT166" s="208">
        <f t="shared" si="29"/>
        <v>0</v>
      </c>
      <c r="AU166" s="208">
        <f t="shared" si="29"/>
        <v>0</v>
      </c>
      <c r="AV166" s="208">
        <f t="shared" si="29"/>
        <v>0</v>
      </c>
      <c r="AW166" s="208">
        <f t="shared" si="29"/>
        <v>0</v>
      </c>
      <c r="AX166" s="208">
        <f t="shared" si="29"/>
        <v>0</v>
      </c>
      <c r="AY166" s="208">
        <f t="shared" si="29"/>
        <v>0</v>
      </c>
      <c r="AZ166" s="208">
        <f t="shared" si="29"/>
        <v>0</v>
      </c>
      <c r="BA166" s="209"/>
    </row>
    <row r="167" spans="1:53">
      <c r="A167" s="1"/>
      <c r="B167" s="11" t="s">
        <v>951</v>
      </c>
      <c r="C167" s="217" t="s">
        <v>474</v>
      </c>
      <c r="D167" s="3"/>
      <c r="E167" s="11"/>
      <c r="F167" s="4"/>
      <c r="G167" s="3" t="s">
        <v>33</v>
      </c>
      <c r="H167" s="3" t="s">
        <v>33</v>
      </c>
      <c r="I167" s="4"/>
      <c r="J167" s="4"/>
      <c r="K167" s="4"/>
      <c r="L167" s="4"/>
      <c r="M167" s="4"/>
      <c r="N167" s="4"/>
      <c r="O167" s="4"/>
      <c r="P167" s="4"/>
      <c r="Q167" s="4"/>
      <c r="R167" s="3" t="s">
        <v>354</v>
      </c>
      <c r="S167" s="4"/>
      <c r="T167" s="3" t="s">
        <v>153</v>
      </c>
      <c r="U167" s="3"/>
      <c r="V167" s="3" t="s">
        <v>156</v>
      </c>
      <c r="W167" s="3" t="s">
        <v>417</v>
      </c>
      <c r="X167" s="3"/>
      <c r="Y167" s="3"/>
      <c r="Z167" s="3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3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</row>
    <row r="168" spans="1:53">
      <c r="A168" s="1"/>
      <c r="B168" s="21" t="s">
        <v>517</v>
      </c>
      <c r="C168" s="2" t="s">
        <v>374</v>
      </c>
      <c r="D168" s="3"/>
      <c r="E168" s="4">
        <v>18</v>
      </c>
      <c r="F168" s="4"/>
      <c r="G168" s="3" t="s">
        <v>513</v>
      </c>
      <c r="H168" s="3" t="s">
        <v>455</v>
      </c>
      <c r="I168" s="4"/>
      <c r="J168" s="4"/>
      <c r="K168" s="4"/>
      <c r="L168" s="4"/>
      <c r="M168" s="4"/>
      <c r="N168" s="4"/>
      <c r="O168" s="4"/>
      <c r="P168" s="4">
        <f>+E168</f>
        <v>18</v>
      </c>
      <c r="Q168" s="4"/>
      <c r="R168" s="3" t="s">
        <v>354</v>
      </c>
      <c r="S168" s="3" t="s">
        <v>3</v>
      </c>
      <c r="T168" s="3" t="s">
        <v>191</v>
      </c>
      <c r="U168" s="3" t="s">
        <v>559</v>
      </c>
      <c r="V168" s="3" t="s">
        <v>192</v>
      </c>
      <c r="W168" s="3" t="s">
        <v>416</v>
      </c>
      <c r="X168" s="3"/>
      <c r="Y168" s="3"/>
      <c r="Z168" s="3"/>
      <c r="AA168" s="3" t="s">
        <v>181</v>
      </c>
      <c r="AB168" s="3" t="s">
        <v>404</v>
      </c>
      <c r="AC168" s="3" t="s">
        <v>405</v>
      </c>
      <c r="AD168" s="3" t="s">
        <v>501</v>
      </c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3" t="s">
        <v>229</v>
      </c>
      <c r="AZ168" s="4"/>
    </row>
    <row r="169" spans="1:53">
      <c r="A169" s="1"/>
      <c r="B169" s="21" t="s">
        <v>518</v>
      </c>
      <c r="C169" s="12" t="s">
        <v>373</v>
      </c>
      <c r="D169" s="3"/>
      <c r="E169" s="4">
        <v>38</v>
      </c>
      <c r="F169" s="4"/>
      <c r="G169" s="3" t="s">
        <v>252</v>
      </c>
      <c r="H169" s="3" t="s">
        <v>23</v>
      </c>
      <c r="I169" s="4"/>
      <c r="J169" s="4"/>
      <c r="K169" s="4"/>
      <c r="L169" s="4"/>
      <c r="M169" s="4"/>
      <c r="N169" s="4"/>
      <c r="O169" s="4"/>
      <c r="P169" s="4">
        <f>+E169</f>
        <v>38</v>
      </c>
      <c r="Q169" s="4"/>
      <c r="R169" s="3"/>
      <c r="S169" s="3"/>
      <c r="T169" s="3" t="s">
        <v>154</v>
      </c>
      <c r="U169" s="3" t="s">
        <v>225</v>
      </c>
      <c r="V169" s="3"/>
      <c r="W169" s="3"/>
      <c r="X169" s="3"/>
      <c r="Y169" s="3"/>
      <c r="Z169" s="3"/>
      <c r="AA169" s="3" t="s">
        <v>181</v>
      </c>
      <c r="AB169" s="3" t="s">
        <v>404</v>
      </c>
      <c r="AC169" s="3" t="s">
        <v>405</v>
      </c>
      <c r="AD169" s="3" t="s">
        <v>501</v>
      </c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</row>
    <row r="170" spans="1:53">
      <c r="A170" s="1"/>
      <c r="B170" s="21" t="s">
        <v>519</v>
      </c>
      <c r="C170" s="12" t="s">
        <v>373</v>
      </c>
      <c r="D170" s="3"/>
      <c r="E170" s="4">
        <v>35</v>
      </c>
      <c r="F170" s="4"/>
      <c r="G170" s="3" t="s">
        <v>252</v>
      </c>
      <c r="H170" s="3" t="s">
        <v>23</v>
      </c>
      <c r="I170" s="4"/>
      <c r="J170" s="4"/>
      <c r="K170" s="4"/>
      <c r="L170" s="4"/>
      <c r="M170" s="4"/>
      <c r="N170" s="4"/>
      <c r="O170" s="4"/>
      <c r="P170" s="4">
        <f>+E170</f>
        <v>35</v>
      </c>
      <c r="Q170" s="4"/>
      <c r="R170" s="3"/>
      <c r="S170" s="3"/>
      <c r="T170" s="3" t="s">
        <v>154</v>
      </c>
      <c r="U170" s="3" t="s">
        <v>225</v>
      </c>
      <c r="V170" s="3"/>
      <c r="W170" s="3"/>
      <c r="X170" s="3"/>
      <c r="Y170" s="3"/>
      <c r="Z170" s="3"/>
      <c r="AA170" s="3" t="s">
        <v>181</v>
      </c>
      <c r="AB170" s="3" t="s">
        <v>404</v>
      </c>
      <c r="AC170" s="3" t="s">
        <v>405</v>
      </c>
      <c r="AD170" s="3" t="s">
        <v>501</v>
      </c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</row>
    <row r="171" spans="1:53">
      <c r="A171" s="1"/>
      <c r="B171" s="21" t="s">
        <v>343</v>
      </c>
      <c r="C171" s="2" t="s">
        <v>374</v>
      </c>
      <c r="D171" s="3"/>
      <c r="E171" s="4">
        <v>33</v>
      </c>
      <c r="F171" s="4"/>
      <c r="G171" s="3" t="s">
        <v>513</v>
      </c>
      <c r="H171" s="3" t="s">
        <v>455</v>
      </c>
      <c r="I171" s="4"/>
      <c r="J171" s="4"/>
      <c r="K171" s="4"/>
      <c r="L171" s="4"/>
      <c r="M171" s="4"/>
      <c r="N171" s="4"/>
      <c r="O171" s="4"/>
      <c r="P171" s="4">
        <f>+E171</f>
        <v>33</v>
      </c>
      <c r="Q171" s="4"/>
      <c r="R171" s="3" t="s">
        <v>354</v>
      </c>
      <c r="S171" s="3" t="s">
        <v>3</v>
      </c>
      <c r="T171" s="3" t="s">
        <v>153</v>
      </c>
      <c r="U171" s="3" t="s">
        <v>559</v>
      </c>
      <c r="V171" s="3" t="s">
        <v>156</v>
      </c>
      <c r="W171" s="3" t="s">
        <v>416</v>
      </c>
      <c r="X171" s="3"/>
      <c r="Y171" s="3"/>
      <c r="Z171" s="3"/>
      <c r="AA171" s="3" t="s">
        <v>181</v>
      </c>
      <c r="AB171" s="3" t="s">
        <v>404</v>
      </c>
      <c r="AC171" s="3" t="s">
        <v>405</v>
      </c>
      <c r="AD171" s="3" t="s">
        <v>501</v>
      </c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</row>
    <row r="172" spans="1:53" s="206" customFormat="1">
      <c r="A172" s="206" t="s">
        <v>364</v>
      </c>
      <c r="B172" s="207" t="s">
        <v>952</v>
      </c>
      <c r="C172" s="210" t="s">
        <v>401</v>
      </c>
      <c r="D172" s="207" t="s">
        <v>480</v>
      </c>
      <c r="E172" s="208">
        <f t="shared" ref="E172:AZ172" si="30">SUM(E173:E176)</f>
        <v>104</v>
      </c>
      <c r="F172" s="208">
        <f t="shared" si="30"/>
        <v>0</v>
      </c>
      <c r="G172" s="208">
        <f t="shared" si="30"/>
        <v>0</v>
      </c>
      <c r="H172" s="208">
        <f t="shared" si="30"/>
        <v>0</v>
      </c>
      <c r="I172" s="208">
        <f t="shared" si="30"/>
        <v>0</v>
      </c>
      <c r="J172" s="208">
        <f t="shared" si="30"/>
        <v>0</v>
      </c>
      <c r="K172" s="208">
        <f t="shared" si="30"/>
        <v>0</v>
      </c>
      <c r="L172" s="208">
        <f t="shared" si="30"/>
        <v>0</v>
      </c>
      <c r="M172" s="208">
        <f t="shared" si="30"/>
        <v>0</v>
      </c>
      <c r="N172" s="208">
        <f t="shared" si="30"/>
        <v>0</v>
      </c>
      <c r="O172" s="208">
        <f t="shared" si="30"/>
        <v>0</v>
      </c>
      <c r="P172" s="208">
        <f t="shared" si="30"/>
        <v>104</v>
      </c>
      <c r="Q172" s="208">
        <f t="shared" si="30"/>
        <v>0</v>
      </c>
      <c r="R172" s="208">
        <f t="shared" si="30"/>
        <v>0</v>
      </c>
      <c r="S172" s="208">
        <f t="shared" si="30"/>
        <v>0</v>
      </c>
      <c r="T172" s="208">
        <f t="shared" si="30"/>
        <v>0</v>
      </c>
      <c r="U172" s="208">
        <f t="shared" si="30"/>
        <v>0</v>
      </c>
      <c r="V172" s="208">
        <f t="shared" si="30"/>
        <v>0</v>
      </c>
      <c r="W172" s="208">
        <f t="shared" si="30"/>
        <v>0</v>
      </c>
      <c r="X172" s="208">
        <f t="shared" si="30"/>
        <v>0</v>
      </c>
      <c r="Y172" s="208">
        <f t="shared" si="30"/>
        <v>0</v>
      </c>
      <c r="Z172" s="208">
        <f t="shared" si="30"/>
        <v>0</v>
      </c>
      <c r="AA172" s="208">
        <f t="shared" si="30"/>
        <v>0</v>
      </c>
      <c r="AB172" s="208">
        <f t="shared" si="30"/>
        <v>0</v>
      </c>
      <c r="AC172" s="208">
        <f t="shared" si="30"/>
        <v>0</v>
      </c>
      <c r="AD172" s="208">
        <f t="shared" si="30"/>
        <v>0</v>
      </c>
      <c r="AE172" s="208">
        <f t="shared" si="30"/>
        <v>0</v>
      </c>
      <c r="AF172" s="208">
        <f t="shared" si="30"/>
        <v>0</v>
      </c>
      <c r="AG172" s="208">
        <f t="shared" si="30"/>
        <v>0</v>
      </c>
      <c r="AH172" s="208">
        <f t="shared" si="30"/>
        <v>0</v>
      </c>
      <c r="AI172" s="208">
        <f t="shared" si="30"/>
        <v>0</v>
      </c>
      <c r="AJ172" s="208">
        <f t="shared" si="30"/>
        <v>0</v>
      </c>
      <c r="AK172" s="208">
        <f t="shared" si="30"/>
        <v>0</v>
      </c>
      <c r="AL172" s="208">
        <f t="shared" si="30"/>
        <v>0</v>
      </c>
      <c r="AM172" s="208">
        <f t="shared" si="30"/>
        <v>0</v>
      </c>
      <c r="AN172" s="208">
        <f t="shared" si="30"/>
        <v>0</v>
      </c>
      <c r="AO172" s="208">
        <f t="shared" si="30"/>
        <v>0</v>
      </c>
      <c r="AP172" s="208">
        <f t="shared" si="30"/>
        <v>0</v>
      </c>
      <c r="AQ172" s="208">
        <f t="shared" si="30"/>
        <v>0</v>
      </c>
      <c r="AR172" s="208">
        <f t="shared" si="30"/>
        <v>0</v>
      </c>
      <c r="AS172" s="208">
        <f t="shared" si="30"/>
        <v>0</v>
      </c>
      <c r="AT172" s="208">
        <f t="shared" si="30"/>
        <v>0</v>
      </c>
      <c r="AU172" s="208">
        <f t="shared" si="30"/>
        <v>0</v>
      </c>
      <c r="AV172" s="208">
        <f t="shared" si="30"/>
        <v>0</v>
      </c>
      <c r="AW172" s="208">
        <f t="shared" si="30"/>
        <v>0</v>
      </c>
      <c r="AX172" s="208">
        <f t="shared" si="30"/>
        <v>0</v>
      </c>
      <c r="AY172" s="208">
        <f t="shared" si="30"/>
        <v>0</v>
      </c>
      <c r="AZ172" s="208">
        <f t="shared" si="30"/>
        <v>0</v>
      </c>
      <c r="BA172" s="209"/>
    </row>
    <row r="173" spans="1:53">
      <c r="A173" s="1"/>
      <c r="B173" s="11" t="s">
        <v>951</v>
      </c>
      <c r="C173" s="217" t="s">
        <v>474</v>
      </c>
      <c r="D173" s="3"/>
      <c r="E173" s="11"/>
      <c r="F173" s="4"/>
      <c r="G173" s="3" t="s">
        <v>33</v>
      </c>
      <c r="H173" s="3" t="s">
        <v>33</v>
      </c>
      <c r="I173" s="4"/>
      <c r="J173" s="4"/>
      <c r="K173" s="4"/>
      <c r="L173" s="4"/>
      <c r="M173" s="4"/>
      <c r="N173" s="4"/>
      <c r="O173" s="4"/>
      <c r="P173" s="4"/>
      <c r="Q173" s="4"/>
      <c r="R173" s="3" t="s">
        <v>354</v>
      </c>
      <c r="S173" s="4"/>
      <c r="T173" s="3" t="s">
        <v>153</v>
      </c>
      <c r="U173" s="3"/>
      <c r="V173" s="3" t="s">
        <v>156</v>
      </c>
      <c r="W173" s="3" t="s">
        <v>417</v>
      </c>
      <c r="X173" s="3"/>
      <c r="Y173" s="3"/>
      <c r="Z173" s="3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3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</row>
    <row r="174" spans="1:53">
      <c r="A174" s="1"/>
      <c r="B174" s="21" t="s">
        <v>537</v>
      </c>
      <c r="C174" s="12" t="s">
        <v>373</v>
      </c>
      <c r="D174" s="3"/>
      <c r="E174" s="4">
        <v>31</v>
      </c>
      <c r="F174" s="4"/>
      <c r="G174" s="3" t="s">
        <v>252</v>
      </c>
      <c r="H174" s="3" t="s">
        <v>23</v>
      </c>
      <c r="I174" s="4"/>
      <c r="J174" s="4"/>
      <c r="K174" s="4"/>
      <c r="L174" s="4"/>
      <c r="M174" s="4"/>
      <c r="N174" s="4"/>
      <c r="O174" s="4"/>
      <c r="P174" s="4">
        <f>+E174</f>
        <v>31</v>
      </c>
      <c r="Q174" s="4"/>
      <c r="R174" s="3"/>
      <c r="S174" s="3"/>
      <c r="T174" s="3" t="s">
        <v>154</v>
      </c>
      <c r="U174" s="3" t="s">
        <v>225</v>
      </c>
      <c r="V174" s="3"/>
      <c r="W174" s="3"/>
      <c r="X174" s="3"/>
      <c r="Y174" s="3"/>
      <c r="Z174" s="3"/>
      <c r="AA174" s="3" t="s">
        <v>181</v>
      </c>
      <c r="AB174" s="3" t="s">
        <v>404</v>
      </c>
      <c r="AC174" s="3" t="s">
        <v>405</v>
      </c>
      <c r="AD174" s="3" t="s">
        <v>501</v>
      </c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</row>
    <row r="175" spans="1:53">
      <c r="A175" s="1"/>
      <c r="B175" s="21" t="s">
        <v>538</v>
      </c>
      <c r="C175" s="12" t="s">
        <v>373</v>
      </c>
      <c r="D175" s="3"/>
      <c r="E175" s="4">
        <v>36</v>
      </c>
      <c r="F175" s="4"/>
      <c r="G175" s="3" t="s">
        <v>252</v>
      </c>
      <c r="H175" s="3" t="s">
        <v>23</v>
      </c>
      <c r="I175" s="4"/>
      <c r="J175" s="4"/>
      <c r="K175" s="4"/>
      <c r="L175" s="4"/>
      <c r="M175" s="4"/>
      <c r="N175" s="4"/>
      <c r="O175" s="4"/>
      <c r="P175" s="4">
        <f>+E175</f>
        <v>36</v>
      </c>
      <c r="Q175" s="4"/>
      <c r="R175" s="3"/>
      <c r="S175" s="3"/>
      <c r="T175" s="3" t="s">
        <v>154</v>
      </c>
      <c r="U175" s="3" t="s">
        <v>225</v>
      </c>
      <c r="V175" s="3"/>
      <c r="W175" s="3"/>
      <c r="X175" s="3"/>
      <c r="Y175" s="3"/>
      <c r="Z175" s="3"/>
      <c r="AA175" s="3" t="s">
        <v>181</v>
      </c>
      <c r="AB175" s="3" t="s">
        <v>404</v>
      </c>
      <c r="AC175" s="3" t="s">
        <v>405</v>
      </c>
      <c r="AD175" s="3" t="s">
        <v>501</v>
      </c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</row>
    <row r="176" spans="1:53">
      <c r="A176" s="1"/>
      <c r="B176" s="21" t="s">
        <v>539</v>
      </c>
      <c r="C176" s="2" t="s">
        <v>374</v>
      </c>
      <c r="D176" s="3"/>
      <c r="E176" s="4">
        <v>37</v>
      </c>
      <c r="F176" s="4"/>
      <c r="G176" s="3" t="s">
        <v>513</v>
      </c>
      <c r="H176" s="3" t="s">
        <v>455</v>
      </c>
      <c r="I176" s="4"/>
      <c r="J176" s="4"/>
      <c r="K176" s="4"/>
      <c r="L176" s="4"/>
      <c r="M176" s="4"/>
      <c r="N176" s="4"/>
      <c r="O176" s="4"/>
      <c r="P176" s="4">
        <f>+E176</f>
        <v>37</v>
      </c>
      <c r="Q176" s="4"/>
      <c r="R176" s="3" t="s">
        <v>354</v>
      </c>
      <c r="S176" s="3" t="s">
        <v>3</v>
      </c>
      <c r="T176" s="3" t="s">
        <v>153</v>
      </c>
      <c r="U176" s="3" t="s">
        <v>559</v>
      </c>
      <c r="V176" s="3" t="s">
        <v>156</v>
      </c>
      <c r="W176" s="3" t="s">
        <v>416</v>
      </c>
      <c r="X176" s="3"/>
      <c r="Y176" s="3"/>
      <c r="Z176" s="3"/>
      <c r="AA176" s="3" t="s">
        <v>181</v>
      </c>
      <c r="AB176" s="3" t="s">
        <v>404</v>
      </c>
      <c r="AC176" s="3" t="s">
        <v>405</v>
      </c>
      <c r="AD176" s="3" t="s">
        <v>501</v>
      </c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</row>
    <row r="177" spans="1:53" s="206" customFormat="1">
      <c r="A177" s="206" t="s">
        <v>364</v>
      </c>
      <c r="B177" s="207" t="s">
        <v>957</v>
      </c>
      <c r="C177" s="210" t="s">
        <v>401</v>
      </c>
      <c r="D177" s="207" t="s">
        <v>480</v>
      </c>
      <c r="E177" s="208">
        <f t="shared" ref="E177:AZ177" si="31">SUM(E178:E182)</f>
        <v>108</v>
      </c>
      <c r="F177" s="208">
        <f t="shared" si="31"/>
        <v>0</v>
      </c>
      <c r="G177" s="208">
        <f t="shared" si="31"/>
        <v>0</v>
      </c>
      <c r="H177" s="208">
        <f t="shared" si="31"/>
        <v>0</v>
      </c>
      <c r="I177" s="208">
        <f t="shared" si="31"/>
        <v>0</v>
      </c>
      <c r="J177" s="208">
        <f t="shared" si="31"/>
        <v>0</v>
      </c>
      <c r="K177" s="208">
        <f t="shared" si="31"/>
        <v>0</v>
      </c>
      <c r="L177" s="208">
        <f t="shared" si="31"/>
        <v>0</v>
      </c>
      <c r="M177" s="208">
        <f t="shared" si="31"/>
        <v>0</v>
      </c>
      <c r="N177" s="208">
        <f t="shared" si="31"/>
        <v>0</v>
      </c>
      <c r="O177" s="208">
        <f t="shared" si="31"/>
        <v>0</v>
      </c>
      <c r="P177" s="208">
        <f t="shared" si="31"/>
        <v>108</v>
      </c>
      <c r="Q177" s="208">
        <f t="shared" si="31"/>
        <v>0</v>
      </c>
      <c r="R177" s="208">
        <f t="shared" si="31"/>
        <v>0</v>
      </c>
      <c r="S177" s="208">
        <f t="shared" si="31"/>
        <v>0</v>
      </c>
      <c r="T177" s="208">
        <f t="shared" si="31"/>
        <v>0</v>
      </c>
      <c r="U177" s="208">
        <f t="shared" si="31"/>
        <v>0</v>
      </c>
      <c r="V177" s="208">
        <f t="shared" si="31"/>
        <v>0</v>
      </c>
      <c r="W177" s="208">
        <f t="shared" si="31"/>
        <v>0</v>
      </c>
      <c r="X177" s="208">
        <f t="shared" si="31"/>
        <v>0</v>
      </c>
      <c r="Y177" s="208">
        <f t="shared" si="31"/>
        <v>0</v>
      </c>
      <c r="Z177" s="208">
        <f t="shared" si="31"/>
        <v>0</v>
      </c>
      <c r="AA177" s="208">
        <f t="shared" si="31"/>
        <v>0</v>
      </c>
      <c r="AB177" s="208">
        <f t="shared" si="31"/>
        <v>0</v>
      </c>
      <c r="AC177" s="208">
        <f t="shared" si="31"/>
        <v>0</v>
      </c>
      <c r="AD177" s="208">
        <f t="shared" si="31"/>
        <v>0</v>
      </c>
      <c r="AE177" s="208">
        <f t="shared" si="31"/>
        <v>0</v>
      </c>
      <c r="AF177" s="208">
        <f t="shared" si="31"/>
        <v>0</v>
      </c>
      <c r="AG177" s="208">
        <f t="shared" si="31"/>
        <v>0</v>
      </c>
      <c r="AH177" s="208">
        <f t="shared" si="31"/>
        <v>0</v>
      </c>
      <c r="AI177" s="208">
        <f t="shared" si="31"/>
        <v>0</v>
      </c>
      <c r="AJ177" s="208">
        <f t="shared" si="31"/>
        <v>0</v>
      </c>
      <c r="AK177" s="208">
        <f t="shared" si="31"/>
        <v>0</v>
      </c>
      <c r="AL177" s="208">
        <f t="shared" si="31"/>
        <v>0</v>
      </c>
      <c r="AM177" s="208">
        <f t="shared" si="31"/>
        <v>0</v>
      </c>
      <c r="AN177" s="208">
        <f t="shared" si="31"/>
        <v>0</v>
      </c>
      <c r="AO177" s="208">
        <f t="shared" si="31"/>
        <v>0</v>
      </c>
      <c r="AP177" s="208">
        <f t="shared" si="31"/>
        <v>0</v>
      </c>
      <c r="AQ177" s="208">
        <f t="shared" si="31"/>
        <v>0</v>
      </c>
      <c r="AR177" s="208">
        <f t="shared" si="31"/>
        <v>0</v>
      </c>
      <c r="AS177" s="208">
        <f t="shared" si="31"/>
        <v>0</v>
      </c>
      <c r="AT177" s="208">
        <f t="shared" si="31"/>
        <v>0</v>
      </c>
      <c r="AU177" s="208">
        <f t="shared" si="31"/>
        <v>0</v>
      </c>
      <c r="AV177" s="208">
        <f t="shared" si="31"/>
        <v>0</v>
      </c>
      <c r="AW177" s="208">
        <f t="shared" si="31"/>
        <v>0</v>
      </c>
      <c r="AX177" s="208">
        <f t="shared" si="31"/>
        <v>0</v>
      </c>
      <c r="AY177" s="208">
        <f t="shared" si="31"/>
        <v>0</v>
      </c>
      <c r="AZ177" s="208">
        <f t="shared" si="31"/>
        <v>0</v>
      </c>
      <c r="BA177" s="209"/>
    </row>
    <row r="178" spans="1:53">
      <c r="A178" s="1"/>
      <c r="B178" s="11" t="s">
        <v>953</v>
      </c>
      <c r="C178" s="217" t="s">
        <v>474</v>
      </c>
      <c r="D178" s="3"/>
      <c r="E178" s="11"/>
      <c r="F178" s="4"/>
      <c r="G178" s="3" t="s">
        <v>33</v>
      </c>
      <c r="H178" s="3" t="s">
        <v>33</v>
      </c>
      <c r="I178" s="4"/>
      <c r="J178" s="4"/>
      <c r="K178" s="4"/>
      <c r="L178" s="4"/>
      <c r="M178" s="4"/>
      <c r="N178" s="4"/>
      <c r="O178" s="4"/>
      <c r="P178" s="4"/>
      <c r="Q178" s="4"/>
      <c r="R178" s="3" t="s">
        <v>354</v>
      </c>
      <c r="S178" s="4"/>
      <c r="T178" s="3" t="s">
        <v>153</v>
      </c>
      <c r="U178" s="3"/>
      <c r="V178" s="3" t="s">
        <v>156</v>
      </c>
      <c r="W178" s="3" t="s">
        <v>417</v>
      </c>
      <c r="X178" s="3"/>
      <c r="Y178" s="3"/>
      <c r="Z178" s="3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3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</row>
    <row r="179" spans="1:53">
      <c r="A179" s="1"/>
      <c r="B179" s="21" t="s">
        <v>954</v>
      </c>
      <c r="C179" s="12" t="s">
        <v>373</v>
      </c>
      <c r="D179" s="3"/>
      <c r="E179" s="4">
        <v>16</v>
      </c>
      <c r="F179" s="4"/>
      <c r="G179" s="3" t="s">
        <v>513</v>
      </c>
      <c r="H179" s="3" t="s">
        <v>455</v>
      </c>
      <c r="I179" s="4"/>
      <c r="J179" s="4"/>
      <c r="K179" s="4"/>
      <c r="L179" s="4"/>
      <c r="M179" s="4"/>
      <c r="N179" s="4"/>
      <c r="O179" s="4"/>
      <c r="P179" s="4">
        <f>+E179</f>
        <v>16</v>
      </c>
      <c r="Q179" s="4"/>
      <c r="R179" s="3"/>
      <c r="S179" s="3" t="s">
        <v>3</v>
      </c>
      <c r="T179" s="3" t="s">
        <v>154</v>
      </c>
      <c r="U179" s="3" t="s">
        <v>225</v>
      </c>
      <c r="V179" s="3"/>
      <c r="W179" s="3"/>
      <c r="X179" s="3"/>
      <c r="Y179" s="3"/>
      <c r="Z179" s="3"/>
      <c r="AA179" s="3" t="s">
        <v>181</v>
      </c>
      <c r="AB179" s="3" t="s">
        <v>404</v>
      </c>
      <c r="AC179" s="3" t="s">
        <v>405</v>
      </c>
      <c r="AD179" s="3" t="s">
        <v>501</v>
      </c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</row>
    <row r="180" spans="1:53">
      <c r="A180" s="1"/>
      <c r="B180" s="21" t="s">
        <v>955</v>
      </c>
      <c r="C180" s="12" t="s">
        <v>373</v>
      </c>
      <c r="D180" s="3"/>
      <c r="E180" s="4">
        <v>37</v>
      </c>
      <c r="F180" s="4"/>
      <c r="G180" s="3" t="s">
        <v>252</v>
      </c>
      <c r="H180" s="3" t="s">
        <v>23</v>
      </c>
      <c r="I180" s="4"/>
      <c r="J180" s="4"/>
      <c r="K180" s="4"/>
      <c r="L180" s="4"/>
      <c r="M180" s="4"/>
      <c r="N180" s="4"/>
      <c r="O180" s="4"/>
      <c r="P180" s="4">
        <f>+E180</f>
        <v>37</v>
      </c>
      <c r="Q180" s="4"/>
      <c r="R180" s="3"/>
      <c r="S180" s="3"/>
      <c r="T180" s="3" t="s">
        <v>154</v>
      </c>
      <c r="U180" s="3" t="s">
        <v>225</v>
      </c>
      <c r="V180" s="3"/>
      <c r="W180" s="3"/>
      <c r="X180" s="3"/>
      <c r="Y180" s="3"/>
      <c r="Z180" s="3"/>
      <c r="AA180" s="3" t="s">
        <v>181</v>
      </c>
      <c r="AB180" s="3" t="s">
        <v>404</v>
      </c>
      <c r="AC180" s="3" t="s">
        <v>405</v>
      </c>
      <c r="AD180" s="3" t="s">
        <v>501</v>
      </c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</row>
    <row r="181" spans="1:53">
      <c r="A181" s="1"/>
      <c r="B181" s="21" t="s">
        <v>744</v>
      </c>
      <c r="C181" s="2" t="s">
        <v>374</v>
      </c>
      <c r="D181" s="3"/>
      <c r="E181" s="4">
        <v>30</v>
      </c>
      <c r="F181" s="4"/>
      <c r="G181" s="3" t="s">
        <v>252</v>
      </c>
      <c r="H181" s="3" t="s">
        <v>23</v>
      </c>
      <c r="I181" s="4"/>
      <c r="J181" s="4"/>
      <c r="K181" s="4"/>
      <c r="L181" s="4"/>
      <c r="M181" s="4"/>
      <c r="N181" s="4"/>
      <c r="O181" s="4"/>
      <c r="P181" s="4">
        <f>+E181</f>
        <v>30</v>
      </c>
      <c r="Q181" s="4"/>
      <c r="R181" s="3" t="s">
        <v>354</v>
      </c>
      <c r="S181" s="3" t="s">
        <v>3</v>
      </c>
      <c r="T181" s="3" t="s">
        <v>153</v>
      </c>
      <c r="U181" s="3" t="s">
        <v>559</v>
      </c>
      <c r="V181" s="3" t="s">
        <v>156</v>
      </c>
      <c r="W181" s="3" t="s">
        <v>416</v>
      </c>
      <c r="X181" s="3"/>
      <c r="Y181" s="3"/>
      <c r="Z181" s="3"/>
      <c r="AA181" s="3" t="s">
        <v>181</v>
      </c>
      <c r="AB181" s="3" t="s">
        <v>404</v>
      </c>
      <c r="AC181" s="3" t="s">
        <v>405</v>
      </c>
      <c r="AD181" s="3" t="s">
        <v>501</v>
      </c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</row>
    <row r="182" spans="1:53">
      <c r="A182" s="1"/>
      <c r="B182" s="21" t="s">
        <v>956</v>
      </c>
      <c r="C182" s="2" t="s">
        <v>912</v>
      </c>
      <c r="D182" s="3"/>
      <c r="E182" s="4">
        <v>25</v>
      </c>
      <c r="F182" s="4"/>
      <c r="G182" s="3" t="s">
        <v>33</v>
      </c>
      <c r="H182" s="3" t="s">
        <v>33</v>
      </c>
      <c r="I182" s="4"/>
      <c r="J182" s="4"/>
      <c r="K182" s="4"/>
      <c r="L182" s="4"/>
      <c r="M182" s="4"/>
      <c r="N182" s="4"/>
      <c r="O182" s="4"/>
      <c r="P182" s="4">
        <f>+E182</f>
        <v>25</v>
      </c>
      <c r="Q182" s="4"/>
      <c r="R182" s="3"/>
      <c r="S182" s="3"/>
      <c r="T182" s="3" t="s">
        <v>153</v>
      </c>
      <c r="U182" s="3"/>
      <c r="V182" s="3" t="s">
        <v>156</v>
      </c>
      <c r="W182" s="3" t="s">
        <v>417</v>
      </c>
      <c r="X182" s="3"/>
      <c r="Y182" s="3"/>
      <c r="Z182" s="3"/>
      <c r="AA182" s="3"/>
      <c r="AB182" s="3"/>
      <c r="AC182" s="3"/>
      <c r="AD182" s="3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3" t="s">
        <v>229</v>
      </c>
      <c r="AZ182" s="4"/>
    </row>
    <row r="183" spans="1:53" s="246" customFormat="1" ht="27.6">
      <c r="A183" s="246" t="s">
        <v>142</v>
      </c>
      <c r="B183" s="247">
        <v>7</v>
      </c>
      <c r="C183" s="248" t="s">
        <v>768</v>
      </c>
      <c r="D183" s="249"/>
      <c r="E183" s="250">
        <f t="shared" ref="E183:AZ183" si="32">SUM(E184:E209)/2</f>
        <v>822</v>
      </c>
      <c r="F183" s="250">
        <f t="shared" si="32"/>
        <v>0</v>
      </c>
      <c r="G183" s="250">
        <f t="shared" si="32"/>
        <v>0</v>
      </c>
      <c r="H183" s="250">
        <f t="shared" si="32"/>
        <v>0</v>
      </c>
      <c r="I183" s="250">
        <f t="shared" si="32"/>
        <v>0</v>
      </c>
      <c r="J183" s="250">
        <f t="shared" si="32"/>
        <v>0</v>
      </c>
      <c r="K183" s="250">
        <f t="shared" si="32"/>
        <v>0</v>
      </c>
      <c r="L183" s="250">
        <f t="shared" si="32"/>
        <v>0</v>
      </c>
      <c r="M183" s="250">
        <f t="shared" si="32"/>
        <v>0</v>
      </c>
      <c r="N183" s="250">
        <f t="shared" si="32"/>
        <v>0</v>
      </c>
      <c r="O183" s="250">
        <f t="shared" si="32"/>
        <v>0</v>
      </c>
      <c r="P183" s="250">
        <f t="shared" si="32"/>
        <v>838</v>
      </c>
      <c r="Q183" s="250">
        <f t="shared" si="32"/>
        <v>0</v>
      </c>
      <c r="R183" s="250">
        <f t="shared" si="32"/>
        <v>0</v>
      </c>
      <c r="S183" s="250">
        <f t="shared" si="32"/>
        <v>0</v>
      </c>
      <c r="T183" s="250">
        <f t="shared" si="32"/>
        <v>0</v>
      </c>
      <c r="U183" s="250">
        <f t="shared" si="32"/>
        <v>0</v>
      </c>
      <c r="V183" s="250">
        <f t="shared" si="32"/>
        <v>0</v>
      </c>
      <c r="W183" s="250">
        <f t="shared" si="32"/>
        <v>0</v>
      </c>
      <c r="X183" s="250">
        <f t="shared" si="32"/>
        <v>0</v>
      </c>
      <c r="Y183" s="250">
        <f t="shared" si="32"/>
        <v>0</v>
      </c>
      <c r="Z183" s="250">
        <f t="shared" si="32"/>
        <v>0</v>
      </c>
      <c r="AA183" s="250">
        <f t="shared" si="32"/>
        <v>0</v>
      </c>
      <c r="AB183" s="250">
        <f t="shared" si="32"/>
        <v>0</v>
      </c>
      <c r="AC183" s="250">
        <f t="shared" si="32"/>
        <v>0</v>
      </c>
      <c r="AD183" s="250">
        <f t="shared" si="32"/>
        <v>0</v>
      </c>
      <c r="AE183" s="250">
        <f t="shared" si="32"/>
        <v>0</v>
      </c>
      <c r="AF183" s="250">
        <f t="shared" si="32"/>
        <v>0</v>
      </c>
      <c r="AG183" s="250">
        <f t="shared" si="32"/>
        <v>0</v>
      </c>
      <c r="AH183" s="250">
        <f t="shared" si="32"/>
        <v>0</v>
      </c>
      <c r="AI183" s="250">
        <f t="shared" si="32"/>
        <v>0</v>
      </c>
      <c r="AJ183" s="250">
        <f t="shared" si="32"/>
        <v>0</v>
      </c>
      <c r="AK183" s="250">
        <f t="shared" si="32"/>
        <v>0</v>
      </c>
      <c r="AL183" s="250">
        <f t="shared" si="32"/>
        <v>0</v>
      </c>
      <c r="AM183" s="250">
        <f t="shared" si="32"/>
        <v>0</v>
      </c>
      <c r="AN183" s="250">
        <f t="shared" si="32"/>
        <v>0</v>
      </c>
      <c r="AO183" s="250">
        <f t="shared" si="32"/>
        <v>0</v>
      </c>
      <c r="AP183" s="250">
        <f t="shared" si="32"/>
        <v>0</v>
      </c>
      <c r="AQ183" s="250">
        <f t="shared" si="32"/>
        <v>0</v>
      </c>
      <c r="AR183" s="250">
        <f t="shared" si="32"/>
        <v>0</v>
      </c>
      <c r="AS183" s="250">
        <f t="shared" si="32"/>
        <v>0</v>
      </c>
      <c r="AT183" s="223">
        <f t="shared" si="32"/>
        <v>0</v>
      </c>
      <c r="AU183" s="250">
        <f t="shared" si="32"/>
        <v>0</v>
      </c>
      <c r="AV183" s="250">
        <f t="shared" si="32"/>
        <v>0</v>
      </c>
      <c r="AW183" s="250">
        <f t="shared" si="32"/>
        <v>0</v>
      </c>
      <c r="AX183" s="250">
        <f t="shared" si="32"/>
        <v>0</v>
      </c>
      <c r="AY183" s="250">
        <f t="shared" si="32"/>
        <v>0</v>
      </c>
      <c r="AZ183" s="250">
        <f t="shared" si="32"/>
        <v>0</v>
      </c>
      <c r="BA183" s="251"/>
    </row>
    <row r="184" spans="1:53" s="206" customFormat="1" ht="27.6">
      <c r="A184" s="206" t="s">
        <v>364</v>
      </c>
      <c r="B184" s="207" t="s">
        <v>482</v>
      </c>
      <c r="C184" s="210" t="s">
        <v>958</v>
      </c>
      <c r="D184" s="207" t="s">
        <v>548</v>
      </c>
      <c r="E184" s="208">
        <f t="shared" ref="E184:Q184" si="33">SUM(E185:E192)</f>
        <v>307</v>
      </c>
      <c r="F184" s="208">
        <f t="shared" si="33"/>
        <v>0</v>
      </c>
      <c r="G184" s="208">
        <f t="shared" si="33"/>
        <v>0</v>
      </c>
      <c r="H184" s="208">
        <f t="shared" si="33"/>
        <v>0</v>
      </c>
      <c r="I184" s="208">
        <f t="shared" si="33"/>
        <v>0</v>
      </c>
      <c r="J184" s="208">
        <f t="shared" si="33"/>
        <v>0</v>
      </c>
      <c r="K184" s="208">
        <f t="shared" si="33"/>
        <v>0</v>
      </c>
      <c r="L184" s="208">
        <f t="shared" si="33"/>
        <v>0</v>
      </c>
      <c r="M184" s="208">
        <f t="shared" si="33"/>
        <v>0</v>
      </c>
      <c r="N184" s="208">
        <f t="shared" si="33"/>
        <v>0</v>
      </c>
      <c r="O184" s="208">
        <f t="shared" si="33"/>
        <v>0</v>
      </c>
      <c r="P184" s="208">
        <f t="shared" si="33"/>
        <v>315</v>
      </c>
      <c r="Q184" s="208">
        <f t="shared" si="33"/>
        <v>0</v>
      </c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>
        <f>SUM(AI185:AI192)</f>
        <v>0</v>
      </c>
      <c r="AJ184" s="208"/>
      <c r="AK184" s="208">
        <f>SUM(AK185:AK192)</f>
        <v>0</v>
      </c>
      <c r="AL184" s="208"/>
      <c r="AM184" s="208"/>
      <c r="AN184" s="208">
        <f>SUM(AN185:AN192)</f>
        <v>0</v>
      </c>
      <c r="AO184" s="208">
        <f>SUM(AO185:AO192)</f>
        <v>0</v>
      </c>
      <c r="AP184" s="208">
        <f>SUM(AP185:AP192)</f>
        <v>0</v>
      </c>
      <c r="AQ184" s="208">
        <f>SUM(AQ185:AQ192)</f>
        <v>0</v>
      </c>
      <c r="AR184" s="208"/>
      <c r="AS184" s="208">
        <f>SUM(AS185:AS192)</f>
        <v>0</v>
      </c>
      <c r="AT184" s="208">
        <f>SUM(AT185:AT192)</f>
        <v>0</v>
      </c>
      <c r="AU184" s="208"/>
      <c r="AV184" s="208">
        <f>SUM(AV185:AV192)</f>
        <v>0</v>
      </c>
      <c r="AW184" s="208">
        <f>SUM(AW185:AW192)</f>
        <v>0</v>
      </c>
      <c r="AX184" s="208">
        <f>SUM(AX185:AX192)</f>
        <v>0</v>
      </c>
      <c r="AY184" s="208"/>
      <c r="AZ184" s="208"/>
      <c r="BA184" s="209"/>
    </row>
    <row r="185" spans="1:53">
      <c r="B185" s="95" t="s">
        <v>960</v>
      </c>
      <c r="C185" s="2" t="s">
        <v>961</v>
      </c>
      <c r="D185" s="3"/>
      <c r="E185" s="4"/>
      <c r="F185" s="4"/>
      <c r="G185" s="3" t="s">
        <v>33</v>
      </c>
      <c r="H185" s="3" t="s">
        <v>33</v>
      </c>
      <c r="I185" s="4"/>
      <c r="J185" s="4"/>
      <c r="K185" s="4"/>
      <c r="L185" s="4"/>
      <c r="M185" s="4"/>
      <c r="N185" s="4"/>
      <c r="O185" s="4"/>
      <c r="P185" s="4">
        <v>8</v>
      </c>
      <c r="Q185" s="4"/>
      <c r="R185" s="3" t="s">
        <v>354</v>
      </c>
      <c r="S185" s="3"/>
      <c r="T185" s="3" t="s">
        <v>153</v>
      </c>
      <c r="U185" s="3"/>
      <c r="V185" s="3" t="s">
        <v>156</v>
      </c>
      <c r="W185" s="3" t="s">
        <v>416</v>
      </c>
      <c r="X185" s="3"/>
      <c r="Y185" s="3"/>
      <c r="Z185" s="3" t="s">
        <v>874</v>
      </c>
      <c r="AA185" s="3"/>
      <c r="AB185" s="3"/>
      <c r="AC185" s="3" t="s">
        <v>162</v>
      </c>
      <c r="AD185" s="3"/>
      <c r="AE185" s="3"/>
      <c r="AF185" s="3"/>
      <c r="AG185" s="3"/>
      <c r="AH185" s="3"/>
      <c r="AI185" s="4">
        <f>E185</f>
        <v>0</v>
      </c>
      <c r="AJ185" s="3"/>
      <c r="AK185" s="3">
        <f>E185*2</f>
        <v>0</v>
      </c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95"/>
    </row>
    <row r="186" spans="1:53" s="16" customFormat="1">
      <c r="A186" s="7"/>
      <c r="B186" s="11">
        <v>106</v>
      </c>
      <c r="C186" s="12" t="s">
        <v>371</v>
      </c>
      <c r="D186" s="3"/>
      <c r="E186" s="4">
        <v>44</v>
      </c>
      <c r="F186" s="4"/>
      <c r="G186" s="3" t="s">
        <v>33</v>
      </c>
      <c r="H186" s="3" t="s">
        <v>33</v>
      </c>
      <c r="I186" s="4"/>
      <c r="J186" s="4"/>
      <c r="K186" s="4"/>
      <c r="L186" s="4"/>
      <c r="M186" s="4"/>
      <c r="N186" s="4"/>
      <c r="O186" s="4"/>
      <c r="P186" s="4">
        <f t="shared" ref="P186:P192" si="34">E186</f>
        <v>44</v>
      </c>
      <c r="Q186" s="4"/>
      <c r="R186" s="4"/>
      <c r="S186" s="4"/>
      <c r="T186" s="3" t="s">
        <v>154</v>
      </c>
      <c r="U186" s="3" t="s">
        <v>225</v>
      </c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4"/>
      <c r="AS186" s="3"/>
      <c r="AT186" s="3"/>
      <c r="AU186" s="3"/>
      <c r="AV186" s="3"/>
      <c r="AW186" s="3"/>
      <c r="AX186" s="3"/>
      <c r="AY186" s="3"/>
      <c r="AZ186" s="11"/>
      <c r="BA186" s="15"/>
    </row>
    <row r="187" spans="1:53" s="16" customFormat="1">
      <c r="A187" s="7"/>
      <c r="B187" s="11">
        <v>105</v>
      </c>
      <c r="C187" s="12" t="s">
        <v>371</v>
      </c>
      <c r="D187" s="3"/>
      <c r="E187" s="4">
        <v>51</v>
      </c>
      <c r="F187" s="4"/>
      <c r="G187" s="3" t="s">
        <v>33</v>
      </c>
      <c r="H187" s="3" t="s">
        <v>33</v>
      </c>
      <c r="I187" s="4"/>
      <c r="J187" s="4"/>
      <c r="K187" s="4"/>
      <c r="L187" s="4"/>
      <c r="M187" s="4"/>
      <c r="N187" s="4"/>
      <c r="O187" s="4"/>
      <c r="P187" s="4">
        <f t="shared" si="34"/>
        <v>51</v>
      </c>
      <c r="Q187" s="4"/>
      <c r="R187" s="4"/>
      <c r="S187" s="4"/>
      <c r="T187" s="3" t="s">
        <v>154</v>
      </c>
      <c r="U187" s="3" t="s">
        <v>225</v>
      </c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4"/>
      <c r="AS187" s="3"/>
      <c r="AT187" s="3"/>
      <c r="AU187" s="3"/>
      <c r="AV187" s="3"/>
      <c r="AW187" s="3"/>
      <c r="AX187" s="3"/>
      <c r="AY187" s="3"/>
      <c r="AZ187" s="11"/>
      <c r="BA187" s="15"/>
    </row>
    <row r="188" spans="1:53" s="16" customFormat="1">
      <c r="A188" s="7"/>
      <c r="B188" s="11">
        <v>104</v>
      </c>
      <c r="C188" s="12" t="s">
        <v>371</v>
      </c>
      <c r="D188" s="3"/>
      <c r="E188" s="4">
        <v>38</v>
      </c>
      <c r="F188" s="4"/>
      <c r="G188" s="3" t="s">
        <v>33</v>
      </c>
      <c r="H188" s="3" t="s">
        <v>33</v>
      </c>
      <c r="I188" s="4"/>
      <c r="J188" s="4"/>
      <c r="K188" s="4"/>
      <c r="L188" s="4"/>
      <c r="M188" s="4"/>
      <c r="N188" s="4"/>
      <c r="O188" s="4"/>
      <c r="P188" s="4">
        <f t="shared" si="34"/>
        <v>38</v>
      </c>
      <c r="Q188" s="4"/>
      <c r="R188" s="4"/>
      <c r="S188" s="4"/>
      <c r="T188" s="3" t="s">
        <v>154</v>
      </c>
      <c r="U188" s="3" t="s">
        <v>225</v>
      </c>
      <c r="V188" s="3"/>
      <c r="W188" s="3"/>
      <c r="X188" s="3"/>
      <c r="Y188" s="3"/>
      <c r="Z188" s="3"/>
      <c r="AA188" s="3"/>
      <c r="AB188" s="3"/>
      <c r="AC188" s="3" t="s">
        <v>597</v>
      </c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4"/>
      <c r="AS188" s="3"/>
      <c r="AT188" s="3"/>
      <c r="AU188" s="3"/>
      <c r="AV188" s="3"/>
      <c r="AW188" s="3"/>
      <c r="AX188" s="3"/>
      <c r="AY188" s="3"/>
      <c r="AZ188" s="11"/>
      <c r="BA188" s="15"/>
    </row>
    <row r="189" spans="1:53" s="16" customFormat="1">
      <c r="A189" s="7"/>
      <c r="B189" s="11">
        <v>103</v>
      </c>
      <c r="C189" s="12" t="s">
        <v>371</v>
      </c>
      <c r="D189" s="3"/>
      <c r="E189" s="4">
        <v>34</v>
      </c>
      <c r="F189" s="4"/>
      <c r="G189" s="3" t="s">
        <v>33</v>
      </c>
      <c r="H189" s="3" t="s">
        <v>33</v>
      </c>
      <c r="I189" s="4"/>
      <c r="J189" s="4"/>
      <c r="K189" s="4"/>
      <c r="L189" s="4"/>
      <c r="M189" s="4"/>
      <c r="N189" s="4"/>
      <c r="O189" s="4"/>
      <c r="P189" s="4">
        <f t="shared" si="34"/>
        <v>34</v>
      </c>
      <c r="Q189" s="4"/>
      <c r="R189" s="4"/>
      <c r="S189" s="4"/>
      <c r="T189" s="3" t="s">
        <v>154</v>
      </c>
      <c r="U189" s="3" t="s">
        <v>225</v>
      </c>
      <c r="V189" s="3"/>
      <c r="W189" s="3"/>
      <c r="X189" s="3"/>
      <c r="Y189" s="3"/>
      <c r="Z189" s="3"/>
      <c r="AA189" s="3"/>
      <c r="AB189" s="3"/>
      <c r="AC189" s="3" t="s">
        <v>597</v>
      </c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4"/>
      <c r="AS189" s="3"/>
      <c r="AT189" s="3"/>
      <c r="AU189" s="3"/>
      <c r="AV189" s="3"/>
      <c r="AW189" s="3"/>
      <c r="AX189" s="3"/>
      <c r="AY189" s="3"/>
      <c r="AZ189" s="11"/>
      <c r="BA189" s="15"/>
    </row>
    <row r="190" spans="1:53" s="16" customFormat="1">
      <c r="A190" s="7"/>
      <c r="B190" s="11">
        <v>102</v>
      </c>
      <c r="C190" s="12" t="s">
        <v>371</v>
      </c>
      <c r="D190" s="3"/>
      <c r="E190" s="4">
        <v>37</v>
      </c>
      <c r="F190" s="4"/>
      <c r="G190" s="3" t="s">
        <v>33</v>
      </c>
      <c r="H190" s="3" t="s">
        <v>33</v>
      </c>
      <c r="I190" s="4"/>
      <c r="J190" s="4"/>
      <c r="K190" s="4"/>
      <c r="L190" s="4"/>
      <c r="M190" s="4"/>
      <c r="N190" s="4"/>
      <c r="O190" s="4"/>
      <c r="P190" s="4">
        <f t="shared" si="34"/>
        <v>37</v>
      </c>
      <c r="Q190" s="4"/>
      <c r="R190" s="3" t="s">
        <v>354</v>
      </c>
      <c r="S190" s="4"/>
      <c r="T190" s="3" t="s">
        <v>154</v>
      </c>
      <c r="U190" s="3" t="s">
        <v>225</v>
      </c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4"/>
      <c r="AS190" s="3"/>
      <c r="AT190" s="3"/>
      <c r="AU190" s="3"/>
      <c r="AV190" s="3"/>
      <c r="AW190" s="3"/>
      <c r="AX190" s="3"/>
      <c r="AY190" s="3"/>
      <c r="AZ190" s="11"/>
      <c r="BA190" s="15"/>
    </row>
    <row r="191" spans="1:53" s="16" customFormat="1">
      <c r="A191" s="7"/>
      <c r="B191" s="11">
        <v>101</v>
      </c>
      <c r="C191" s="12" t="s">
        <v>371</v>
      </c>
      <c r="D191" s="3"/>
      <c r="E191" s="4">
        <v>54</v>
      </c>
      <c r="F191" s="4"/>
      <c r="G191" s="3" t="s">
        <v>33</v>
      </c>
      <c r="H191" s="3" t="s">
        <v>33</v>
      </c>
      <c r="I191" s="4"/>
      <c r="J191" s="4"/>
      <c r="K191" s="4"/>
      <c r="L191" s="4"/>
      <c r="M191" s="4"/>
      <c r="N191" s="4"/>
      <c r="O191" s="4"/>
      <c r="P191" s="4">
        <f t="shared" si="34"/>
        <v>54</v>
      </c>
      <c r="Q191" s="4"/>
      <c r="R191" s="4"/>
      <c r="S191" s="4"/>
      <c r="T191" s="3" t="s">
        <v>154</v>
      </c>
      <c r="U191" s="3" t="s">
        <v>225</v>
      </c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4"/>
      <c r="AS191" s="3"/>
      <c r="AT191" s="3"/>
      <c r="AU191" s="3"/>
      <c r="AV191" s="3"/>
      <c r="AW191" s="3"/>
      <c r="AX191" s="3"/>
      <c r="AY191" s="3"/>
      <c r="AZ191" s="11"/>
      <c r="BA191" s="15"/>
    </row>
    <row r="192" spans="1:53" s="16" customFormat="1">
      <c r="A192" s="7"/>
      <c r="B192" s="11" t="s">
        <v>962</v>
      </c>
      <c r="C192" s="12" t="s">
        <v>963</v>
      </c>
      <c r="D192" s="3"/>
      <c r="E192" s="4">
        <v>49</v>
      </c>
      <c r="F192" s="4"/>
      <c r="G192" s="3" t="s">
        <v>33</v>
      </c>
      <c r="H192" s="3" t="s">
        <v>33</v>
      </c>
      <c r="I192" s="4"/>
      <c r="J192" s="4"/>
      <c r="K192" s="4"/>
      <c r="L192" s="4"/>
      <c r="M192" s="4"/>
      <c r="N192" s="4"/>
      <c r="O192" s="4"/>
      <c r="P192" s="4">
        <f t="shared" si="34"/>
        <v>49</v>
      </c>
      <c r="Q192" s="4"/>
      <c r="R192" s="3" t="s">
        <v>354</v>
      </c>
      <c r="S192" s="4"/>
      <c r="T192" s="3" t="s">
        <v>153</v>
      </c>
      <c r="U192" s="3" t="s">
        <v>225</v>
      </c>
      <c r="V192" s="3"/>
      <c r="W192" s="3"/>
      <c r="X192" s="3"/>
      <c r="Y192" s="3"/>
      <c r="Z192" s="3"/>
      <c r="AA192" s="3"/>
      <c r="AB192" s="3"/>
      <c r="AC192" s="3" t="s">
        <v>876</v>
      </c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4"/>
      <c r="AS192" s="3"/>
      <c r="AT192" s="3"/>
      <c r="AU192" s="3"/>
      <c r="AV192" s="3"/>
      <c r="AW192" s="3"/>
      <c r="AX192" s="3"/>
      <c r="AY192" s="3"/>
      <c r="AZ192" s="11"/>
      <c r="BA192" s="15"/>
    </row>
    <row r="193" spans="1:53" s="206" customFormat="1" ht="27.6">
      <c r="A193" s="206" t="s">
        <v>364</v>
      </c>
      <c r="B193" s="207" t="s">
        <v>967</v>
      </c>
      <c r="C193" s="210" t="s">
        <v>959</v>
      </c>
      <c r="D193" s="207" t="s">
        <v>548</v>
      </c>
      <c r="E193" s="208">
        <f t="shared" ref="E193:AZ193" si="35">SUM(E194:E203)</f>
        <v>344</v>
      </c>
      <c r="F193" s="208">
        <f t="shared" si="35"/>
        <v>0</v>
      </c>
      <c r="G193" s="208">
        <f t="shared" si="35"/>
        <v>0</v>
      </c>
      <c r="H193" s="208">
        <f t="shared" si="35"/>
        <v>0</v>
      </c>
      <c r="I193" s="208">
        <f t="shared" si="35"/>
        <v>0</v>
      </c>
      <c r="J193" s="208">
        <f t="shared" si="35"/>
        <v>0</v>
      </c>
      <c r="K193" s="208">
        <f t="shared" si="35"/>
        <v>0</v>
      </c>
      <c r="L193" s="208">
        <f t="shared" si="35"/>
        <v>0</v>
      </c>
      <c r="M193" s="208">
        <f t="shared" si="35"/>
        <v>0</v>
      </c>
      <c r="N193" s="208">
        <f t="shared" si="35"/>
        <v>0</v>
      </c>
      <c r="O193" s="208">
        <f t="shared" si="35"/>
        <v>0</v>
      </c>
      <c r="P193" s="208">
        <f t="shared" si="35"/>
        <v>352</v>
      </c>
      <c r="Q193" s="208">
        <f t="shared" si="35"/>
        <v>0</v>
      </c>
      <c r="R193" s="208">
        <f t="shared" si="35"/>
        <v>0</v>
      </c>
      <c r="S193" s="208">
        <f t="shared" si="35"/>
        <v>0</v>
      </c>
      <c r="T193" s="208">
        <f t="shared" si="35"/>
        <v>0</v>
      </c>
      <c r="U193" s="208">
        <f t="shared" si="35"/>
        <v>0</v>
      </c>
      <c r="V193" s="208">
        <f t="shared" si="35"/>
        <v>0</v>
      </c>
      <c r="W193" s="208">
        <f t="shared" si="35"/>
        <v>0</v>
      </c>
      <c r="X193" s="208">
        <f t="shared" si="35"/>
        <v>0</v>
      </c>
      <c r="Y193" s="208">
        <f t="shared" si="35"/>
        <v>0</v>
      </c>
      <c r="Z193" s="208">
        <f t="shared" si="35"/>
        <v>0</v>
      </c>
      <c r="AA193" s="208">
        <f t="shared" si="35"/>
        <v>0</v>
      </c>
      <c r="AB193" s="208">
        <f t="shared" si="35"/>
        <v>0</v>
      </c>
      <c r="AC193" s="208">
        <f t="shared" si="35"/>
        <v>0</v>
      </c>
      <c r="AD193" s="208">
        <f t="shared" si="35"/>
        <v>0</v>
      </c>
      <c r="AE193" s="208">
        <f t="shared" si="35"/>
        <v>0</v>
      </c>
      <c r="AF193" s="208">
        <f t="shared" si="35"/>
        <v>0</v>
      </c>
      <c r="AG193" s="208">
        <f t="shared" si="35"/>
        <v>0</v>
      </c>
      <c r="AH193" s="208">
        <f t="shared" si="35"/>
        <v>0</v>
      </c>
      <c r="AI193" s="208">
        <f t="shared" si="35"/>
        <v>0</v>
      </c>
      <c r="AJ193" s="208">
        <f t="shared" si="35"/>
        <v>0</v>
      </c>
      <c r="AK193" s="208">
        <f t="shared" si="35"/>
        <v>0</v>
      </c>
      <c r="AL193" s="208">
        <f t="shared" si="35"/>
        <v>0</v>
      </c>
      <c r="AM193" s="208">
        <f t="shared" si="35"/>
        <v>0</v>
      </c>
      <c r="AN193" s="208">
        <f t="shared" si="35"/>
        <v>0</v>
      </c>
      <c r="AO193" s="208">
        <f t="shared" si="35"/>
        <v>0</v>
      </c>
      <c r="AP193" s="208">
        <f t="shared" si="35"/>
        <v>0</v>
      </c>
      <c r="AQ193" s="208">
        <f t="shared" si="35"/>
        <v>0</v>
      </c>
      <c r="AR193" s="208">
        <f t="shared" si="35"/>
        <v>0</v>
      </c>
      <c r="AS193" s="208">
        <f t="shared" si="35"/>
        <v>0</v>
      </c>
      <c r="AT193" s="208">
        <f t="shared" si="35"/>
        <v>0</v>
      </c>
      <c r="AU193" s="208">
        <f t="shared" si="35"/>
        <v>0</v>
      </c>
      <c r="AV193" s="208">
        <f t="shared" si="35"/>
        <v>0</v>
      </c>
      <c r="AW193" s="208">
        <f t="shared" si="35"/>
        <v>0</v>
      </c>
      <c r="AX193" s="208">
        <f t="shared" si="35"/>
        <v>0</v>
      </c>
      <c r="AY193" s="208">
        <f t="shared" si="35"/>
        <v>0</v>
      </c>
      <c r="AZ193" s="208">
        <f t="shared" si="35"/>
        <v>0</v>
      </c>
      <c r="BA193" s="209"/>
    </row>
    <row r="194" spans="1:53">
      <c r="B194" s="95" t="s">
        <v>960</v>
      </c>
      <c r="C194" s="2" t="s">
        <v>961</v>
      </c>
      <c r="D194" s="3"/>
      <c r="E194" s="4"/>
      <c r="F194" s="4"/>
      <c r="G194" s="3" t="s">
        <v>33</v>
      </c>
      <c r="H194" s="3" t="s">
        <v>33</v>
      </c>
      <c r="I194" s="4"/>
      <c r="J194" s="4"/>
      <c r="K194" s="4"/>
      <c r="L194" s="4"/>
      <c r="M194" s="4"/>
      <c r="N194" s="4"/>
      <c r="O194" s="4"/>
      <c r="P194" s="4">
        <v>8</v>
      </c>
      <c r="Q194" s="4"/>
      <c r="R194" s="3" t="s">
        <v>354</v>
      </c>
      <c r="S194" s="3"/>
      <c r="T194" s="3" t="s">
        <v>153</v>
      </c>
      <c r="U194" s="3"/>
      <c r="V194" s="3" t="s">
        <v>156</v>
      </c>
      <c r="W194" s="3" t="s">
        <v>416</v>
      </c>
      <c r="X194" s="3"/>
      <c r="Y194" s="3"/>
      <c r="Z194" s="3" t="s">
        <v>874</v>
      </c>
      <c r="AA194" s="3"/>
      <c r="AB194" s="3"/>
      <c r="AC194" s="3" t="s">
        <v>162</v>
      </c>
      <c r="AD194" s="3"/>
      <c r="AE194" s="3"/>
      <c r="AF194" s="3"/>
      <c r="AG194" s="3"/>
      <c r="AH194" s="3"/>
      <c r="AI194" s="4">
        <f>E194</f>
        <v>0</v>
      </c>
      <c r="AJ194" s="3"/>
      <c r="AK194" s="3">
        <f>E194*2</f>
        <v>0</v>
      </c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95"/>
    </row>
    <row r="195" spans="1:53" s="16" customFormat="1">
      <c r="A195" s="7"/>
      <c r="B195" s="11">
        <v>108</v>
      </c>
      <c r="C195" s="12" t="s">
        <v>371</v>
      </c>
      <c r="D195" s="3"/>
      <c r="E195" s="4">
        <v>47</v>
      </c>
      <c r="F195" s="4"/>
      <c r="G195" s="3" t="s">
        <v>33</v>
      </c>
      <c r="H195" s="3" t="s">
        <v>33</v>
      </c>
      <c r="I195" s="4"/>
      <c r="J195" s="4"/>
      <c r="K195" s="4"/>
      <c r="L195" s="4"/>
      <c r="M195" s="4"/>
      <c r="N195" s="4"/>
      <c r="O195" s="4"/>
      <c r="P195" s="4">
        <f t="shared" ref="P195:P203" si="36">E195</f>
        <v>47</v>
      </c>
      <c r="Q195" s="4"/>
      <c r="R195" s="4"/>
      <c r="S195" s="4"/>
      <c r="T195" s="3" t="s">
        <v>154</v>
      </c>
      <c r="U195" s="3" t="s">
        <v>225</v>
      </c>
      <c r="V195" s="3"/>
      <c r="W195" s="3"/>
      <c r="X195" s="3"/>
      <c r="Y195" s="3"/>
      <c r="Z195" s="3"/>
      <c r="AA195" s="3"/>
      <c r="AB195" s="3"/>
      <c r="AC195" s="3" t="s">
        <v>878</v>
      </c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4"/>
      <c r="AS195" s="3"/>
      <c r="AT195" s="3"/>
      <c r="AU195" s="3"/>
      <c r="AV195" s="3"/>
      <c r="AW195" s="3"/>
      <c r="AX195" s="3"/>
      <c r="AY195" s="3"/>
      <c r="AZ195" s="11"/>
      <c r="BA195" s="15"/>
    </row>
    <row r="196" spans="1:53" s="16" customFormat="1">
      <c r="A196" s="7"/>
      <c r="B196" s="11">
        <v>109</v>
      </c>
      <c r="C196" s="12" t="s">
        <v>371</v>
      </c>
      <c r="D196" s="3"/>
      <c r="E196" s="4">
        <v>42</v>
      </c>
      <c r="F196" s="4"/>
      <c r="G196" s="3" t="s">
        <v>33</v>
      </c>
      <c r="H196" s="3" t="s">
        <v>33</v>
      </c>
      <c r="I196" s="4"/>
      <c r="J196" s="4"/>
      <c r="K196" s="4"/>
      <c r="L196" s="4"/>
      <c r="M196" s="4"/>
      <c r="N196" s="4"/>
      <c r="O196" s="4"/>
      <c r="P196" s="4">
        <f t="shared" si="36"/>
        <v>42</v>
      </c>
      <c r="Q196" s="4"/>
      <c r="R196" s="4"/>
      <c r="S196" s="4"/>
      <c r="T196" s="3" t="s">
        <v>154</v>
      </c>
      <c r="U196" s="3" t="s">
        <v>225</v>
      </c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4"/>
      <c r="AS196" s="3"/>
      <c r="AT196" s="3"/>
      <c r="AU196" s="3"/>
      <c r="AV196" s="3"/>
      <c r="AW196" s="3"/>
      <c r="AX196" s="3"/>
      <c r="AY196" s="3"/>
      <c r="AZ196" s="11"/>
      <c r="BA196" s="15"/>
    </row>
    <row r="197" spans="1:53" s="16" customFormat="1">
      <c r="A197" s="7"/>
      <c r="B197" s="11">
        <v>110</v>
      </c>
      <c r="C197" s="12" t="s">
        <v>371</v>
      </c>
      <c r="D197" s="3"/>
      <c r="E197" s="4">
        <v>32</v>
      </c>
      <c r="F197" s="4"/>
      <c r="G197" s="3" t="s">
        <v>33</v>
      </c>
      <c r="H197" s="3" t="s">
        <v>33</v>
      </c>
      <c r="I197" s="4"/>
      <c r="J197" s="4"/>
      <c r="K197" s="4"/>
      <c r="L197" s="4"/>
      <c r="M197" s="4"/>
      <c r="N197" s="4"/>
      <c r="O197" s="4"/>
      <c r="P197" s="4">
        <f t="shared" si="36"/>
        <v>32</v>
      </c>
      <c r="Q197" s="4"/>
      <c r="R197" s="4"/>
      <c r="S197" s="4"/>
      <c r="T197" s="3" t="s">
        <v>154</v>
      </c>
      <c r="U197" s="3" t="s">
        <v>225</v>
      </c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4"/>
      <c r="AS197" s="3"/>
      <c r="AT197" s="3"/>
      <c r="AU197" s="3"/>
      <c r="AV197" s="3"/>
      <c r="AW197" s="3"/>
      <c r="AX197" s="3"/>
      <c r="AY197" s="3"/>
      <c r="AZ197" s="11"/>
      <c r="BA197" s="15"/>
    </row>
    <row r="198" spans="1:53" s="16" customFormat="1">
      <c r="A198" s="7"/>
      <c r="B198" s="11">
        <v>111</v>
      </c>
      <c r="C198" s="12" t="s">
        <v>371</v>
      </c>
      <c r="D198" s="3"/>
      <c r="E198" s="4">
        <v>41</v>
      </c>
      <c r="F198" s="4"/>
      <c r="G198" s="3" t="s">
        <v>33</v>
      </c>
      <c r="H198" s="3" t="s">
        <v>33</v>
      </c>
      <c r="I198" s="4"/>
      <c r="J198" s="4"/>
      <c r="K198" s="4"/>
      <c r="L198" s="4"/>
      <c r="M198" s="4"/>
      <c r="N198" s="4"/>
      <c r="O198" s="4"/>
      <c r="P198" s="4">
        <f t="shared" si="36"/>
        <v>41</v>
      </c>
      <c r="Q198" s="4"/>
      <c r="R198" s="4"/>
      <c r="S198" s="4"/>
      <c r="T198" s="3" t="s">
        <v>154</v>
      </c>
      <c r="U198" s="3" t="s">
        <v>225</v>
      </c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4"/>
      <c r="AS198" s="3"/>
      <c r="AT198" s="3"/>
      <c r="AU198" s="3"/>
      <c r="AV198" s="3"/>
      <c r="AW198" s="3"/>
      <c r="AX198" s="3"/>
      <c r="AY198" s="3"/>
      <c r="AZ198" s="11"/>
      <c r="BA198" s="15"/>
    </row>
    <row r="199" spans="1:53" s="16" customFormat="1">
      <c r="A199" s="7"/>
      <c r="B199" s="11">
        <v>112</v>
      </c>
      <c r="C199" s="12" t="s">
        <v>371</v>
      </c>
      <c r="D199" s="3"/>
      <c r="E199" s="4">
        <v>40</v>
      </c>
      <c r="F199" s="4"/>
      <c r="G199" s="3" t="s">
        <v>33</v>
      </c>
      <c r="H199" s="3" t="s">
        <v>33</v>
      </c>
      <c r="I199" s="4"/>
      <c r="J199" s="4"/>
      <c r="K199" s="4"/>
      <c r="L199" s="4"/>
      <c r="M199" s="4"/>
      <c r="N199" s="4"/>
      <c r="O199" s="4"/>
      <c r="P199" s="4">
        <f t="shared" si="36"/>
        <v>40</v>
      </c>
      <c r="Q199" s="4"/>
      <c r="R199" s="3" t="s">
        <v>354</v>
      </c>
      <c r="S199" s="4"/>
      <c r="T199" s="3" t="s">
        <v>154</v>
      </c>
      <c r="U199" s="3" t="s">
        <v>225</v>
      </c>
      <c r="V199" s="3"/>
      <c r="W199" s="3"/>
      <c r="X199" s="3"/>
      <c r="Y199" s="3"/>
      <c r="Z199" s="3"/>
      <c r="AA199" s="3"/>
      <c r="AB199" s="3"/>
      <c r="AC199" s="3" t="s">
        <v>599</v>
      </c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4"/>
      <c r="AS199" s="3"/>
      <c r="AT199" s="3"/>
      <c r="AU199" s="3"/>
      <c r="AV199" s="3"/>
      <c r="AW199" s="3"/>
      <c r="AX199" s="3"/>
      <c r="AY199" s="3"/>
      <c r="AZ199" s="11"/>
      <c r="BA199" s="15"/>
    </row>
    <row r="200" spans="1:53" s="16" customFormat="1">
      <c r="A200" s="7"/>
      <c r="B200" s="11">
        <v>113</v>
      </c>
      <c r="C200" s="12" t="s">
        <v>371</v>
      </c>
      <c r="D200" s="3"/>
      <c r="E200" s="4">
        <v>37</v>
      </c>
      <c r="F200" s="4"/>
      <c r="G200" s="3" t="s">
        <v>33</v>
      </c>
      <c r="H200" s="3" t="s">
        <v>33</v>
      </c>
      <c r="I200" s="4"/>
      <c r="J200" s="4"/>
      <c r="K200" s="4"/>
      <c r="L200" s="4"/>
      <c r="M200" s="4"/>
      <c r="N200" s="4"/>
      <c r="O200" s="4"/>
      <c r="P200" s="4">
        <f t="shared" si="36"/>
        <v>37</v>
      </c>
      <c r="Q200" s="4"/>
      <c r="R200" s="4"/>
      <c r="S200" s="4"/>
      <c r="T200" s="3" t="s">
        <v>154</v>
      </c>
      <c r="U200" s="3" t="s">
        <v>225</v>
      </c>
      <c r="V200" s="3"/>
      <c r="W200" s="3"/>
      <c r="X200" s="3"/>
      <c r="Y200" s="3"/>
      <c r="Z200" s="3"/>
      <c r="AA200" s="3"/>
      <c r="AB200" s="3"/>
      <c r="AC200" s="3" t="s">
        <v>877</v>
      </c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4"/>
      <c r="AS200" s="3"/>
      <c r="AT200" s="3"/>
      <c r="AU200" s="3"/>
      <c r="AV200" s="3"/>
      <c r="AW200" s="3"/>
      <c r="AX200" s="3"/>
      <c r="AY200" s="3"/>
      <c r="AZ200" s="11"/>
      <c r="BA200" s="15"/>
    </row>
    <row r="201" spans="1:53" s="16" customFormat="1">
      <c r="A201" s="7"/>
      <c r="B201" s="11">
        <v>114</v>
      </c>
      <c r="C201" s="12" t="s">
        <v>371</v>
      </c>
      <c r="D201" s="3"/>
      <c r="E201" s="4">
        <v>28</v>
      </c>
      <c r="F201" s="4"/>
      <c r="G201" s="3" t="s">
        <v>33</v>
      </c>
      <c r="H201" s="3" t="s">
        <v>33</v>
      </c>
      <c r="I201" s="4"/>
      <c r="J201" s="4"/>
      <c r="K201" s="4"/>
      <c r="L201" s="4"/>
      <c r="M201" s="4"/>
      <c r="N201" s="4"/>
      <c r="O201" s="4"/>
      <c r="P201" s="4">
        <f t="shared" si="36"/>
        <v>28</v>
      </c>
      <c r="Q201" s="4"/>
      <c r="R201" s="4"/>
      <c r="S201" s="4"/>
      <c r="T201" s="3" t="s">
        <v>154</v>
      </c>
      <c r="U201" s="3" t="s">
        <v>225</v>
      </c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4"/>
      <c r="AS201" s="3"/>
      <c r="AT201" s="3"/>
      <c r="AU201" s="3"/>
      <c r="AV201" s="3"/>
      <c r="AW201" s="3"/>
      <c r="AX201" s="3"/>
      <c r="AY201" s="3"/>
      <c r="AZ201" s="11"/>
      <c r="BA201" s="15"/>
    </row>
    <row r="202" spans="1:53" s="16" customFormat="1">
      <c r="A202" s="7"/>
      <c r="B202" s="11">
        <v>115</v>
      </c>
      <c r="C202" s="12" t="s">
        <v>371</v>
      </c>
      <c r="D202" s="3"/>
      <c r="E202" s="4">
        <v>41</v>
      </c>
      <c r="F202" s="4"/>
      <c r="G202" s="3" t="s">
        <v>33</v>
      </c>
      <c r="H202" s="3" t="s">
        <v>33</v>
      </c>
      <c r="I202" s="4"/>
      <c r="J202" s="4"/>
      <c r="K202" s="4"/>
      <c r="L202" s="4"/>
      <c r="M202" s="4"/>
      <c r="N202" s="4"/>
      <c r="O202" s="4"/>
      <c r="P202" s="4">
        <f t="shared" si="36"/>
        <v>41</v>
      </c>
      <c r="Q202" s="4"/>
      <c r="R202" s="4"/>
      <c r="S202" s="4"/>
      <c r="T202" s="3" t="s">
        <v>154</v>
      </c>
      <c r="U202" s="3" t="s">
        <v>225</v>
      </c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4"/>
      <c r="AS202" s="3"/>
      <c r="AT202" s="3"/>
      <c r="AU202" s="3"/>
      <c r="AV202" s="3"/>
      <c r="AW202" s="3"/>
      <c r="AX202" s="3"/>
      <c r="AY202" s="3"/>
      <c r="AZ202" s="11"/>
      <c r="BA202" s="15"/>
    </row>
    <row r="203" spans="1:53" s="16" customFormat="1">
      <c r="A203" s="7"/>
      <c r="B203" s="11">
        <v>116</v>
      </c>
      <c r="C203" s="2" t="s">
        <v>964</v>
      </c>
      <c r="D203" s="3"/>
      <c r="E203" s="4">
        <v>36</v>
      </c>
      <c r="F203" s="4"/>
      <c r="G203" s="3" t="s">
        <v>513</v>
      </c>
      <c r="H203" s="3" t="s">
        <v>455</v>
      </c>
      <c r="I203" s="4"/>
      <c r="J203" s="4"/>
      <c r="K203" s="4"/>
      <c r="L203" s="4"/>
      <c r="M203" s="4"/>
      <c r="N203" s="4"/>
      <c r="O203" s="4"/>
      <c r="P203" s="4">
        <f t="shared" si="36"/>
        <v>36</v>
      </c>
      <c r="Q203" s="4"/>
      <c r="R203" s="3" t="s">
        <v>354</v>
      </c>
      <c r="S203" s="3" t="s">
        <v>3</v>
      </c>
      <c r="T203" s="3" t="s">
        <v>191</v>
      </c>
      <c r="U203" s="3" t="s">
        <v>559</v>
      </c>
      <c r="V203" s="3" t="s">
        <v>192</v>
      </c>
      <c r="W203" s="3" t="s">
        <v>416</v>
      </c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 t="s">
        <v>966</v>
      </c>
      <c r="AP203" s="3"/>
      <c r="AQ203" s="3"/>
      <c r="AR203" s="4"/>
      <c r="AS203" s="3"/>
      <c r="AT203" s="3"/>
      <c r="AU203" s="3"/>
      <c r="AV203" s="3"/>
      <c r="AW203" s="3"/>
      <c r="AX203" s="3"/>
      <c r="AY203" s="3"/>
      <c r="AZ203" s="11"/>
      <c r="BA203" s="15"/>
    </row>
    <row r="204" spans="1:53" s="206" customFormat="1">
      <c r="A204" s="206" t="s">
        <v>364</v>
      </c>
      <c r="B204" s="207" t="s">
        <v>968</v>
      </c>
      <c r="C204" s="210" t="s">
        <v>743</v>
      </c>
      <c r="D204" s="207" t="s">
        <v>480</v>
      </c>
      <c r="E204" s="208">
        <f t="shared" ref="E204:AT204" si="37">SUM(E205:E209)</f>
        <v>171</v>
      </c>
      <c r="F204" s="208">
        <f t="shared" si="37"/>
        <v>0</v>
      </c>
      <c r="G204" s="208">
        <f t="shared" si="37"/>
        <v>0</v>
      </c>
      <c r="H204" s="208">
        <f t="shared" si="37"/>
        <v>0</v>
      </c>
      <c r="I204" s="208">
        <f t="shared" si="37"/>
        <v>0</v>
      </c>
      <c r="J204" s="208">
        <f t="shared" si="37"/>
        <v>0</v>
      </c>
      <c r="K204" s="208">
        <f t="shared" si="37"/>
        <v>0</v>
      </c>
      <c r="L204" s="208">
        <f t="shared" si="37"/>
        <v>0</v>
      </c>
      <c r="M204" s="208">
        <f t="shared" si="37"/>
        <v>0</v>
      </c>
      <c r="N204" s="208">
        <f t="shared" si="37"/>
        <v>0</v>
      </c>
      <c r="O204" s="208">
        <f t="shared" si="37"/>
        <v>0</v>
      </c>
      <c r="P204" s="208">
        <f t="shared" si="37"/>
        <v>171</v>
      </c>
      <c r="Q204" s="208">
        <f t="shared" si="37"/>
        <v>0</v>
      </c>
      <c r="R204" s="208">
        <f t="shared" si="37"/>
        <v>0</v>
      </c>
      <c r="S204" s="208">
        <f t="shared" si="37"/>
        <v>0</v>
      </c>
      <c r="T204" s="208">
        <f t="shared" si="37"/>
        <v>0</v>
      </c>
      <c r="U204" s="208">
        <f t="shared" si="37"/>
        <v>0</v>
      </c>
      <c r="V204" s="208">
        <f t="shared" si="37"/>
        <v>0</v>
      </c>
      <c r="W204" s="208">
        <f t="shared" si="37"/>
        <v>0</v>
      </c>
      <c r="X204" s="208">
        <f t="shared" si="37"/>
        <v>0</v>
      </c>
      <c r="Y204" s="208">
        <f t="shared" si="37"/>
        <v>0</v>
      </c>
      <c r="Z204" s="208">
        <f t="shared" si="37"/>
        <v>0</v>
      </c>
      <c r="AA204" s="208">
        <f t="shared" si="37"/>
        <v>0</v>
      </c>
      <c r="AB204" s="208">
        <f t="shared" si="37"/>
        <v>0</v>
      </c>
      <c r="AC204" s="208">
        <f t="shared" si="37"/>
        <v>0</v>
      </c>
      <c r="AD204" s="208">
        <f t="shared" si="37"/>
        <v>0</v>
      </c>
      <c r="AE204" s="208">
        <f t="shared" si="37"/>
        <v>0</v>
      </c>
      <c r="AF204" s="208">
        <f t="shared" si="37"/>
        <v>0</v>
      </c>
      <c r="AG204" s="208">
        <f t="shared" si="37"/>
        <v>0</v>
      </c>
      <c r="AH204" s="208">
        <f t="shared" si="37"/>
        <v>0</v>
      </c>
      <c r="AI204" s="208">
        <f t="shared" si="37"/>
        <v>0</v>
      </c>
      <c r="AJ204" s="208">
        <f t="shared" si="37"/>
        <v>0</v>
      </c>
      <c r="AK204" s="208">
        <f t="shared" si="37"/>
        <v>0</v>
      </c>
      <c r="AL204" s="208">
        <f t="shared" si="37"/>
        <v>0</v>
      </c>
      <c r="AM204" s="208">
        <f t="shared" si="37"/>
        <v>0</v>
      </c>
      <c r="AN204" s="208">
        <f t="shared" si="37"/>
        <v>0</v>
      </c>
      <c r="AO204" s="208">
        <f t="shared" si="37"/>
        <v>0</v>
      </c>
      <c r="AP204" s="208">
        <f t="shared" si="37"/>
        <v>0</v>
      </c>
      <c r="AQ204" s="208">
        <f t="shared" si="37"/>
        <v>0</v>
      </c>
      <c r="AR204" s="208">
        <f t="shared" si="37"/>
        <v>0</v>
      </c>
      <c r="AS204" s="208">
        <f t="shared" si="37"/>
        <v>0</v>
      </c>
      <c r="AT204" s="208">
        <f t="shared" si="37"/>
        <v>0</v>
      </c>
      <c r="AU204" s="208"/>
      <c r="AV204" s="208"/>
      <c r="AW204" s="208">
        <f>SUM(AW205:AW209)</f>
        <v>0</v>
      </c>
      <c r="AX204" s="208">
        <f>SUM(AX205:AX209)</f>
        <v>0</v>
      </c>
      <c r="AY204" s="208">
        <f>SUM(AY205:AY209)</f>
        <v>0</v>
      </c>
      <c r="AZ204" s="208"/>
      <c r="BA204" s="209"/>
    </row>
    <row r="205" spans="1:53" s="16" customFormat="1">
      <c r="A205" s="7"/>
      <c r="B205" s="11">
        <v>116</v>
      </c>
      <c r="C205" s="2" t="s">
        <v>964</v>
      </c>
      <c r="D205" s="3"/>
      <c r="E205" s="4"/>
      <c r="F205" s="4"/>
      <c r="G205" s="3" t="s">
        <v>359</v>
      </c>
      <c r="H205" s="3" t="s">
        <v>359</v>
      </c>
      <c r="I205" s="4"/>
      <c r="J205" s="4"/>
      <c r="K205" s="4"/>
      <c r="L205" s="4"/>
      <c r="M205" s="4"/>
      <c r="N205" s="4"/>
      <c r="O205" s="4"/>
      <c r="P205" s="4">
        <f>E205</f>
        <v>0</v>
      </c>
      <c r="Q205" s="4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 t="s">
        <v>966</v>
      </c>
      <c r="AP205" s="3"/>
      <c r="AQ205" s="3"/>
      <c r="AR205" s="4"/>
      <c r="AS205" s="3"/>
      <c r="AT205" s="3"/>
      <c r="AU205" s="3"/>
      <c r="AV205" s="3"/>
      <c r="AW205" s="3"/>
      <c r="AX205" s="3"/>
      <c r="AY205" s="3"/>
      <c r="AZ205" s="11"/>
      <c r="BA205" s="15"/>
    </row>
    <row r="206" spans="1:53">
      <c r="A206" s="1"/>
      <c r="B206" s="11">
        <v>117</v>
      </c>
      <c r="C206" s="12" t="s">
        <v>373</v>
      </c>
      <c r="D206" s="3"/>
      <c r="E206" s="4">
        <v>45</v>
      </c>
      <c r="F206" s="4"/>
      <c r="G206" s="3" t="s">
        <v>252</v>
      </c>
      <c r="H206" s="3" t="s">
        <v>23</v>
      </c>
      <c r="I206" s="4"/>
      <c r="J206" s="4"/>
      <c r="K206" s="4"/>
      <c r="L206" s="4"/>
      <c r="M206" s="4"/>
      <c r="N206" s="4"/>
      <c r="O206" s="4"/>
      <c r="P206" s="4">
        <f>+E206</f>
        <v>45</v>
      </c>
      <c r="Q206" s="4"/>
      <c r="R206" s="3"/>
      <c r="S206" s="3"/>
      <c r="T206" s="3" t="s">
        <v>154</v>
      </c>
      <c r="U206" s="3" t="s">
        <v>225</v>
      </c>
      <c r="V206" s="3"/>
      <c r="W206" s="3"/>
      <c r="X206" s="3"/>
      <c r="Y206" s="3"/>
      <c r="Z206" s="3"/>
      <c r="AA206" s="3" t="s">
        <v>181</v>
      </c>
      <c r="AB206" s="3" t="s">
        <v>404</v>
      </c>
      <c r="AC206" s="3" t="s">
        <v>405</v>
      </c>
      <c r="AD206" s="3" t="s">
        <v>501</v>
      </c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</row>
    <row r="207" spans="1:53">
      <c r="A207" s="1"/>
      <c r="B207" s="11">
        <v>118</v>
      </c>
      <c r="C207" s="12" t="s">
        <v>373</v>
      </c>
      <c r="D207" s="3"/>
      <c r="E207" s="4">
        <v>40</v>
      </c>
      <c r="F207" s="4"/>
      <c r="G207" s="3" t="s">
        <v>252</v>
      </c>
      <c r="H207" s="3" t="s">
        <v>23</v>
      </c>
      <c r="I207" s="4"/>
      <c r="J207" s="4"/>
      <c r="K207" s="4"/>
      <c r="L207" s="4"/>
      <c r="M207" s="4"/>
      <c r="N207" s="4"/>
      <c r="O207" s="4"/>
      <c r="P207" s="4">
        <f>+E207</f>
        <v>40</v>
      </c>
      <c r="Q207" s="4"/>
      <c r="R207" s="3"/>
      <c r="S207" s="3"/>
      <c r="T207" s="3" t="s">
        <v>154</v>
      </c>
      <c r="U207" s="3" t="s">
        <v>225</v>
      </c>
      <c r="V207" s="3"/>
      <c r="W207" s="3"/>
      <c r="X207" s="3"/>
      <c r="Y207" s="3"/>
      <c r="Z207" s="3"/>
      <c r="AA207" s="3" t="s">
        <v>181</v>
      </c>
      <c r="AB207" s="3" t="s">
        <v>404</v>
      </c>
      <c r="AC207" s="3" t="s">
        <v>405</v>
      </c>
      <c r="AD207" s="3" t="s">
        <v>501</v>
      </c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</row>
    <row r="208" spans="1:53">
      <c r="A208" s="1"/>
      <c r="B208" s="11">
        <v>119</v>
      </c>
      <c r="C208" s="12" t="s">
        <v>373</v>
      </c>
      <c r="D208" s="3"/>
      <c r="E208" s="4">
        <v>40</v>
      </c>
      <c r="F208" s="4"/>
      <c r="G208" s="3" t="s">
        <v>252</v>
      </c>
      <c r="H208" s="3" t="s">
        <v>23</v>
      </c>
      <c r="I208" s="4"/>
      <c r="J208" s="4"/>
      <c r="K208" s="4"/>
      <c r="L208" s="4"/>
      <c r="M208" s="4"/>
      <c r="N208" s="4"/>
      <c r="O208" s="4"/>
      <c r="P208" s="4">
        <f>+E208</f>
        <v>40</v>
      </c>
      <c r="Q208" s="4"/>
      <c r="R208" s="3"/>
      <c r="S208" s="3"/>
      <c r="T208" s="3" t="s">
        <v>154</v>
      </c>
      <c r="U208" s="3" t="s">
        <v>225</v>
      </c>
      <c r="V208" s="3"/>
      <c r="W208" s="3"/>
      <c r="X208" s="3"/>
      <c r="Y208" s="3"/>
      <c r="Z208" s="3"/>
      <c r="AA208" s="3" t="s">
        <v>181</v>
      </c>
      <c r="AB208" s="3" t="s">
        <v>404</v>
      </c>
      <c r="AC208" s="3" t="s">
        <v>405</v>
      </c>
      <c r="AD208" s="3" t="s">
        <v>501</v>
      </c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</row>
    <row r="209" spans="1:53">
      <c r="A209" s="1"/>
      <c r="B209" s="11">
        <v>120</v>
      </c>
      <c r="C209" s="2" t="s">
        <v>374</v>
      </c>
      <c r="D209" s="3"/>
      <c r="E209" s="4">
        <v>46</v>
      </c>
      <c r="F209" s="4"/>
      <c r="G209" s="3" t="s">
        <v>513</v>
      </c>
      <c r="H209" s="3" t="s">
        <v>455</v>
      </c>
      <c r="I209" s="4"/>
      <c r="J209" s="4"/>
      <c r="K209" s="4"/>
      <c r="L209" s="4"/>
      <c r="M209" s="4"/>
      <c r="N209" s="4"/>
      <c r="O209" s="4"/>
      <c r="P209" s="4">
        <f>+E209</f>
        <v>46</v>
      </c>
      <c r="Q209" s="4"/>
      <c r="R209" s="3" t="s">
        <v>354</v>
      </c>
      <c r="S209" s="3" t="s">
        <v>3</v>
      </c>
      <c r="T209" s="3" t="s">
        <v>153</v>
      </c>
      <c r="U209" s="3" t="s">
        <v>559</v>
      </c>
      <c r="V209" s="3" t="s">
        <v>156</v>
      </c>
      <c r="W209" s="3" t="s">
        <v>416</v>
      </c>
      <c r="X209" s="3"/>
      <c r="Y209" s="3"/>
      <c r="Z209" s="3"/>
      <c r="AA209" s="3" t="s">
        <v>181</v>
      </c>
      <c r="AB209" s="3" t="s">
        <v>404</v>
      </c>
      <c r="AC209" s="3" t="s">
        <v>405</v>
      </c>
      <c r="AD209" s="3" t="s">
        <v>501</v>
      </c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</row>
    <row r="210" spans="1:53" s="246" customFormat="1" ht="27.6">
      <c r="A210" s="246" t="s">
        <v>142</v>
      </c>
      <c r="B210" s="247">
        <v>10</v>
      </c>
      <c r="C210" s="248" t="s">
        <v>775</v>
      </c>
      <c r="D210" s="249"/>
      <c r="E210" s="250">
        <f t="shared" ref="E210:AZ210" si="38">SUM(E211:E235)/2</f>
        <v>880</v>
      </c>
      <c r="F210" s="250">
        <f t="shared" si="38"/>
        <v>0</v>
      </c>
      <c r="G210" s="250">
        <f t="shared" si="38"/>
        <v>0</v>
      </c>
      <c r="H210" s="250">
        <f t="shared" si="38"/>
        <v>0</v>
      </c>
      <c r="I210" s="250">
        <f t="shared" si="38"/>
        <v>0</v>
      </c>
      <c r="J210" s="250">
        <f t="shared" si="38"/>
        <v>0</v>
      </c>
      <c r="K210" s="250">
        <f t="shared" si="38"/>
        <v>0</v>
      </c>
      <c r="L210" s="250">
        <f t="shared" si="38"/>
        <v>0</v>
      </c>
      <c r="M210" s="250">
        <f t="shared" si="38"/>
        <v>0</v>
      </c>
      <c r="N210" s="250">
        <f t="shared" si="38"/>
        <v>0</v>
      </c>
      <c r="O210" s="250">
        <f t="shared" si="38"/>
        <v>415</v>
      </c>
      <c r="P210" s="250">
        <f t="shared" si="38"/>
        <v>474</v>
      </c>
      <c r="Q210" s="250">
        <f t="shared" si="38"/>
        <v>0</v>
      </c>
      <c r="R210" s="250">
        <f t="shared" si="38"/>
        <v>0</v>
      </c>
      <c r="S210" s="250">
        <f t="shared" si="38"/>
        <v>0</v>
      </c>
      <c r="T210" s="250">
        <f t="shared" si="38"/>
        <v>0</v>
      </c>
      <c r="U210" s="250">
        <f t="shared" si="38"/>
        <v>0</v>
      </c>
      <c r="V210" s="250">
        <f t="shared" si="38"/>
        <v>0</v>
      </c>
      <c r="W210" s="250">
        <f t="shared" si="38"/>
        <v>0</v>
      </c>
      <c r="X210" s="250">
        <f t="shared" si="38"/>
        <v>0</v>
      </c>
      <c r="Y210" s="250">
        <f t="shared" si="38"/>
        <v>0</v>
      </c>
      <c r="Z210" s="250">
        <f t="shared" si="38"/>
        <v>0</v>
      </c>
      <c r="AA210" s="250">
        <f t="shared" si="38"/>
        <v>0</v>
      </c>
      <c r="AB210" s="250">
        <f t="shared" si="38"/>
        <v>0</v>
      </c>
      <c r="AC210" s="250">
        <f t="shared" si="38"/>
        <v>0</v>
      </c>
      <c r="AD210" s="250">
        <f t="shared" si="38"/>
        <v>0</v>
      </c>
      <c r="AE210" s="250">
        <f t="shared" si="38"/>
        <v>0</v>
      </c>
      <c r="AF210" s="250">
        <f t="shared" si="38"/>
        <v>0</v>
      </c>
      <c r="AG210" s="250">
        <f t="shared" si="38"/>
        <v>0</v>
      </c>
      <c r="AH210" s="250">
        <f t="shared" si="38"/>
        <v>0</v>
      </c>
      <c r="AI210" s="250">
        <f t="shared" si="38"/>
        <v>0</v>
      </c>
      <c r="AJ210" s="250">
        <f t="shared" si="38"/>
        <v>0</v>
      </c>
      <c r="AK210" s="250">
        <f t="shared" si="38"/>
        <v>0</v>
      </c>
      <c r="AL210" s="250">
        <f t="shared" si="38"/>
        <v>0</v>
      </c>
      <c r="AM210" s="250">
        <f t="shared" si="38"/>
        <v>0</v>
      </c>
      <c r="AN210" s="250">
        <f t="shared" si="38"/>
        <v>0</v>
      </c>
      <c r="AO210" s="250">
        <f t="shared" si="38"/>
        <v>0</v>
      </c>
      <c r="AP210" s="250">
        <f t="shared" si="38"/>
        <v>0</v>
      </c>
      <c r="AQ210" s="250">
        <f t="shared" si="38"/>
        <v>0</v>
      </c>
      <c r="AR210" s="250">
        <f t="shared" si="38"/>
        <v>0</v>
      </c>
      <c r="AS210" s="250">
        <f t="shared" si="38"/>
        <v>0</v>
      </c>
      <c r="AT210" s="223">
        <f t="shared" si="38"/>
        <v>0</v>
      </c>
      <c r="AU210" s="250">
        <f t="shared" si="38"/>
        <v>0</v>
      </c>
      <c r="AV210" s="250">
        <f t="shared" si="38"/>
        <v>0</v>
      </c>
      <c r="AW210" s="250">
        <f t="shared" si="38"/>
        <v>0</v>
      </c>
      <c r="AX210" s="250">
        <f t="shared" si="38"/>
        <v>0</v>
      </c>
      <c r="AY210" s="250">
        <f t="shared" si="38"/>
        <v>0</v>
      </c>
      <c r="AZ210" s="250">
        <f t="shared" si="38"/>
        <v>0</v>
      </c>
      <c r="BA210" s="251"/>
    </row>
    <row r="211" spans="1:53" s="206" customFormat="1" ht="27.6">
      <c r="A211" s="206" t="s">
        <v>364</v>
      </c>
      <c r="B211" s="207" t="s">
        <v>1004</v>
      </c>
      <c r="C211" s="210" t="s">
        <v>958</v>
      </c>
      <c r="D211" s="207" t="s">
        <v>548</v>
      </c>
      <c r="E211" s="208">
        <f t="shared" ref="E211:Q211" si="39">SUM(E212:E224)</f>
        <v>466</v>
      </c>
      <c r="F211" s="208">
        <f t="shared" si="39"/>
        <v>0</v>
      </c>
      <c r="G211" s="208">
        <f t="shared" si="39"/>
        <v>0</v>
      </c>
      <c r="H211" s="208">
        <f t="shared" si="39"/>
        <v>0</v>
      </c>
      <c r="I211" s="208">
        <f t="shared" si="39"/>
        <v>0</v>
      </c>
      <c r="J211" s="208">
        <f t="shared" si="39"/>
        <v>0</v>
      </c>
      <c r="K211" s="208">
        <f t="shared" si="39"/>
        <v>0</v>
      </c>
      <c r="L211" s="208">
        <f t="shared" si="39"/>
        <v>0</v>
      </c>
      <c r="M211" s="208">
        <f t="shared" si="39"/>
        <v>0</v>
      </c>
      <c r="N211" s="208">
        <f t="shared" si="39"/>
        <v>0</v>
      </c>
      <c r="O211" s="208">
        <f t="shared" si="39"/>
        <v>0</v>
      </c>
      <c r="P211" s="208">
        <f t="shared" si="39"/>
        <v>474</v>
      </c>
      <c r="Q211" s="208">
        <f t="shared" si="39"/>
        <v>0</v>
      </c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>
        <f>SUM(AI212:AI224)</f>
        <v>0</v>
      </c>
      <c r="AJ211" s="208"/>
      <c r="AK211" s="208">
        <f>SUM(AK212:AK224)</f>
        <v>0</v>
      </c>
      <c r="AL211" s="208"/>
      <c r="AM211" s="208"/>
      <c r="AN211" s="208">
        <f>SUM(AN212:AN224)</f>
        <v>0</v>
      </c>
      <c r="AO211" s="208">
        <f>SUM(AO212:AO224)</f>
        <v>0</v>
      </c>
      <c r="AP211" s="208">
        <f>SUM(AP212:AP224)</f>
        <v>0</v>
      </c>
      <c r="AQ211" s="208">
        <f>SUM(AQ212:AQ224)</f>
        <v>0</v>
      </c>
      <c r="AR211" s="208"/>
      <c r="AS211" s="208">
        <f>SUM(AS212:AS224)</f>
        <v>0</v>
      </c>
      <c r="AT211" s="208">
        <f>SUM(AT212:AT224)</f>
        <v>0</v>
      </c>
      <c r="AU211" s="208"/>
      <c r="AV211" s="208">
        <f>SUM(AV212:AV224)</f>
        <v>0</v>
      </c>
      <c r="AW211" s="208">
        <f>SUM(AW212:AW224)</f>
        <v>0</v>
      </c>
      <c r="AX211" s="208">
        <f>SUM(AX212:AX224)</f>
        <v>0</v>
      </c>
      <c r="AY211" s="208"/>
      <c r="AZ211" s="208"/>
      <c r="BA211" s="209"/>
    </row>
    <row r="212" spans="1:53">
      <c r="B212" s="95" t="s">
        <v>973</v>
      </c>
      <c r="C212" s="2" t="s">
        <v>961</v>
      </c>
      <c r="D212" s="3"/>
      <c r="E212" s="4"/>
      <c r="F212" s="4"/>
      <c r="G212" s="3" t="s">
        <v>33</v>
      </c>
      <c r="H212" s="3" t="s">
        <v>33</v>
      </c>
      <c r="I212" s="4"/>
      <c r="J212" s="4"/>
      <c r="K212" s="4"/>
      <c r="L212" s="4"/>
      <c r="M212" s="4"/>
      <c r="N212" s="4"/>
      <c r="O212" s="4"/>
      <c r="P212" s="4">
        <v>8</v>
      </c>
      <c r="Q212" s="4"/>
      <c r="R212" s="3" t="s">
        <v>354</v>
      </c>
      <c r="S212" s="3"/>
      <c r="T212" s="3" t="s">
        <v>153</v>
      </c>
      <c r="U212" s="3"/>
      <c r="V212" s="3" t="s">
        <v>156</v>
      </c>
      <c r="W212" s="3" t="s">
        <v>416</v>
      </c>
      <c r="X212" s="3"/>
      <c r="Y212" s="3"/>
      <c r="Z212" s="3" t="s">
        <v>874</v>
      </c>
      <c r="AA212" s="3"/>
      <c r="AB212" s="3"/>
      <c r="AC212" s="3" t="s">
        <v>162</v>
      </c>
      <c r="AD212" s="3"/>
      <c r="AE212" s="3"/>
      <c r="AF212" s="3"/>
      <c r="AG212" s="3"/>
      <c r="AH212" s="3"/>
      <c r="AI212" s="4">
        <f>E212</f>
        <v>0</v>
      </c>
      <c r="AJ212" s="3"/>
      <c r="AK212" s="3">
        <f>E212*2</f>
        <v>0</v>
      </c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95"/>
    </row>
    <row r="213" spans="1:53" s="16" customFormat="1">
      <c r="A213" s="7"/>
      <c r="B213" s="11" t="s">
        <v>974</v>
      </c>
      <c r="C213" s="12" t="s">
        <v>371</v>
      </c>
      <c r="D213" s="3"/>
      <c r="E213" s="4">
        <v>30</v>
      </c>
      <c r="F213" s="4"/>
      <c r="G213" s="3" t="s">
        <v>33</v>
      </c>
      <c r="H213" s="3" t="s">
        <v>33</v>
      </c>
      <c r="I213" s="4"/>
      <c r="J213" s="4"/>
      <c r="K213" s="4"/>
      <c r="L213" s="4"/>
      <c r="M213" s="4"/>
      <c r="N213" s="4"/>
      <c r="O213" s="4"/>
      <c r="P213" s="4">
        <f t="shared" ref="P213:P224" si="40">E213</f>
        <v>30</v>
      </c>
      <c r="Q213" s="4"/>
      <c r="R213" s="4"/>
      <c r="S213" s="4"/>
      <c r="T213" s="3" t="s">
        <v>154</v>
      </c>
      <c r="U213" s="3" t="s">
        <v>225</v>
      </c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4"/>
      <c r="AS213" s="3"/>
      <c r="AT213" s="3"/>
      <c r="AU213" s="3"/>
      <c r="AV213" s="3"/>
      <c r="AW213" s="3"/>
      <c r="AX213" s="3"/>
      <c r="AY213" s="3"/>
      <c r="AZ213" s="11"/>
      <c r="BA213" s="15"/>
    </row>
    <row r="214" spans="1:53" s="16" customFormat="1">
      <c r="A214" s="7"/>
      <c r="B214" s="11" t="s">
        <v>975</v>
      </c>
      <c r="C214" s="12" t="s">
        <v>371</v>
      </c>
      <c r="D214" s="3"/>
      <c r="E214" s="4">
        <v>46</v>
      </c>
      <c r="F214" s="4"/>
      <c r="G214" s="3" t="s">
        <v>33</v>
      </c>
      <c r="H214" s="3" t="s">
        <v>33</v>
      </c>
      <c r="I214" s="4"/>
      <c r="J214" s="4"/>
      <c r="K214" s="4"/>
      <c r="L214" s="4"/>
      <c r="M214" s="4"/>
      <c r="N214" s="4"/>
      <c r="O214" s="4"/>
      <c r="P214" s="4">
        <f t="shared" si="40"/>
        <v>46</v>
      </c>
      <c r="Q214" s="4"/>
      <c r="R214" s="3" t="s">
        <v>354</v>
      </c>
      <c r="S214" s="4"/>
      <c r="T214" s="3" t="s">
        <v>191</v>
      </c>
      <c r="U214" s="3"/>
      <c r="V214" s="3" t="s">
        <v>192</v>
      </c>
      <c r="W214" s="3" t="s">
        <v>417</v>
      </c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4"/>
      <c r="AS214" s="3"/>
      <c r="AT214" s="3"/>
      <c r="AU214" s="3"/>
      <c r="AV214" s="3"/>
      <c r="AW214" s="3"/>
      <c r="AX214" s="3"/>
      <c r="AY214" s="3"/>
      <c r="AZ214" s="11"/>
      <c r="BA214" s="15"/>
    </row>
    <row r="215" spans="1:53" s="16" customFormat="1">
      <c r="A215" s="7"/>
      <c r="B215" s="11" t="s">
        <v>976</v>
      </c>
      <c r="C215" s="12" t="s">
        <v>371</v>
      </c>
      <c r="D215" s="3"/>
      <c r="E215" s="4">
        <v>12</v>
      </c>
      <c r="F215" s="4"/>
      <c r="G215" s="3" t="s">
        <v>33</v>
      </c>
      <c r="H215" s="3" t="s">
        <v>33</v>
      </c>
      <c r="I215" s="4"/>
      <c r="J215" s="4"/>
      <c r="K215" s="4"/>
      <c r="L215" s="4"/>
      <c r="M215" s="4"/>
      <c r="N215" s="4"/>
      <c r="O215" s="4"/>
      <c r="P215" s="4">
        <f t="shared" si="40"/>
        <v>12</v>
      </c>
      <c r="Q215" s="4"/>
      <c r="R215" s="3" t="s">
        <v>354</v>
      </c>
      <c r="S215" s="4"/>
      <c r="T215" s="3" t="s">
        <v>191</v>
      </c>
      <c r="U215" s="3"/>
      <c r="V215" s="3" t="s">
        <v>192</v>
      </c>
      <c r="W215" s="3" t="s">
        <v>417</v>
      </c>
      <c r="X215" s="3"/>
      <c r="Y215" s="3"/>
      <c r="Z215" s="3"/>
      <c r="AA215" s="3"/>
      <c r="AB215" s="3"/>
      <c r="AC215" s="3" t="s">
        <v>597</v>
      </c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4"/>
      <c r="AS215" s="3"/>
      <c r="AT215" s="3"/>
      <c r="AU215" s="3"/>
      <c r="AV215" s="3"/>
      <c r="AW215" s="3"/>
      <c r="AX215" s="3"/>
      <c r="AY215" s="3"/>
      <c r="AZ215" s="11"/>
      <c r="BA215" s="15"/>
    </row>
    <row r="216" spans="1:53" s="16" customFormat="1">
      <c r="A216" s="7"/>
      <c r="B216" s="11" t="s">
        <v>517</v>
      </c>
      <c r="C216" s="12" t="s">
        <v>371</v>
      </c>
      <c r="D216" s="3"/>
      <c r="E216" s="4">
        <v>43</v>
      </c>
      <c r="F216" s="4"/>
      <c r="G216" s="3" t="s">
        <v>33</v>
      </c>
      <c r="H216" s="3" t="s">
        <v>33</v>
      </c>
      <c r="I216" s="4"/>
      <c r="J216" s="4"/>
      <c r="K216" s="4"/>
      <c r="L216" s="4"/>
      <c r="M216" s="4"/>
      <c r="N216" s="4"/>
      <c r="O216" s="4"/>
      <c r="P216" s="4">
        <f t="shared" si="40"/>
        <v>43</v>
      </c>
      <c r="Q216" s="4"/>
      <c r="R216" s="3" t="s">
        <v>354</v>
      </c>
      <c r="S216" s="4"/>
      <c r="T216" s="3" t="s">
        <v>154</v>
      </c>
      <c r="U216" s="3" t="s">
        <v>225</v>
      </c>
      <c r="V216" s="3"/>
      <c r="W216" s="3"/>
      <c r="X216" s="3"/>
      <c r="Y216" s="3"/>
      <c r="Z216" s="3"/>
      <c r="AA216" s="3"/>
      <c r="AB216" s="3"/>
      <c r="AC216" s="3" t="s">
        <v>597</v>
      </c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4"/>
      <c r="AS216" s="3"/>
      <c r="AT216" s="3"/>
      <c r="AU216" s="3"/>
      <c r="AV216" s="3"/>
      <c r="AW216" s="3"/>
      <c r="AX216" s="3"/>
      <c r="AY216" s="3"/>
      <c r="AZ216" s="11"/>
      <c r="BA216" s="15"/>
    </row>
    <row r="217" spans="1:53" s="16" customFormat="1">
      <c r="A217" s="7"/>
      <c r="B217" s="11" t="s">
        <v>518</v>
      </c>
      <c r="C217" s="12" t="s">
        <v>371</v>
      </c>
      <c r="D217" s="3"/>
      <c r="E217" s="4">
        <v>50</v>
      </c>
      <c r="F217" s="4"/>
      <c r="G217" s="3" t="s">
        <v>33</v>
      </c>
      <c r="H217" s="3" t="s">
        <v>33</v>
      </c>
      <c r="I217" s="4"/>
      <c r="J217" s="4"/>
      <c r="K217" s="4"/>
      <c r="L217" s="4"/>
      <c r="M217" s="4"/>
      <c r="N217" s="4"/>
      <c r="O217" s="4"/>
      <c r="P217" s="4">
        <f t="shared" si="40"/>
        <v>50</v>
      </c>
      <c r="Q217" s="4"/>
      <c r="R217" s="4"/>
      <c r="S217" s="4"/>
      <c r="T217" s="3" t="s">
        <v>154</v>
      </c>
      <c r="U217" s="3" t="s">
        <v>225</v>
      </c>
      <c r="V217" s="3"/>
      <c r="W217" s="3"/>
      <c r="X217" s="3"/>
      <c r="Y217" s="3"/>
      <c r="Z217" s="3"/>
      <c r="AA217" s="3"/>
      <c r="AB217" s="3"/>
      <c r="AC217" s="3" t="s">
        <v>597</v>
      </c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4"/>
      <c r="AS217" s="3"/>
      <c r="AT217" s="3"/>
      <c r="AU217" s="3"/>
      <c r="AV217" s="3"/>
      <c r="AW217" s="3"/>
      <c r="AX217" s="3"/>
      <c r="AY217" s="3"/>
      <c r="AZ217" s="11"/>
      <c r="BA217" s="15"/>
    </row>
    <row r="218" spans="1:53" s="16" customFormat="1">
      <c r="A218" s="7"/>
      <c r="B218" s="11" t="s">
        <v>519</v>
      </c>
      <c r="C218" s="12" t="s">
        <v>371</v>
      </c>
      <c r="D218" s="3"/>
      <c r="E218" s="4">
        <v>43</v>
      </c>
      <c r="F218" s="4"/>
      <c r="G218" s="3" t="s">
        <v>33</v>
      </c>
      <c r="H218" s="3" t="s">
        <v>33</v>
      </c>
      <c r="I218" s="4"/>
      <c r="J218" s="4"/>
      <c r="K218" s="4"/>
      <c r="L218" s="4"/>
      <c r="M218" s="4"/>
      <c r="N218" s="4"/>
      <c r="O218" s="4"/>
      <c r="P218" s="4">
        <f t="shared" si="40"/>
        <v>43</v>
      </c>
      <c r="Q218" s="4"/>
      <c r="R218" s="3" t="s">
        <v>354</v>
      </c>
      <c r="S218" s="4"/>
      <c r="T218" s="3" t="s">
        <v>191</v>
      </c>
      <c r="U218" s="3"/>
      <c r="V218" s="3" t="s">
        <v>192</v>
      </c>
      <c r="W218" s="3" t="s">
        <v>417</v>
      </c>
      <c r="X218" s="3"/>
      <c r="Y218" s="3"/>
      <c r="Z218" s="3"/>
      <c r="AA218" s="3"/>
      <c r="AB218" s="3"/>
      <c r="AC218" s="3" t="s">
        <v>597</v>
      </c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4"/>
      <c r="AS218" s="3"/>
      <c r="AT218" s="3"/>
      <c r="AU218" s="3"/>
      <c r="AV218" s="3"/>
      <c r="AW218" s="3"/>
      <c r="AX218" s="3"/>
      <c r="AY218" s="3"/>
      <c r="AZ218" s="11"/>
      <c r="BA218" s="15"/>
    </row>
    <row r="219" spans="1:53" s="16" customFormat="1">
      <c r="A219" s="7"/>
      <c r="B219" s="11" t="s">
        <v>343</v>
      </c>
      <c r="C219" s="12" t="s">
        <v>371</v>
      </c>
      <c r="D219" s="3"/>
      <c r="E219" s="4">
        <v>41</v>
      </c>
      <c r="F219" s="4"/>
      <c r="G219" s="3" t="s">
        <v>33</v>
      </c>
      <c r="H219" s="3" t="s">
        <v>33</v>
      </c>
      <c r="I219" s="4"/>
      <c r="J219" s="4"/>
      <c r="K219" s="4"/>
      <c r="L219" s="4"/>
      <c r="M219" s="4"/>
      <c r="N219" s="4"/>
      <c r="O219" s="4"/>
      <c r="P219" s="4">
        <f t="shared" si="40"/>
        <v>41</v>
      </c>
      <c r="Q219" s="4"/>
      <c r="R219" s="4"/>
      <c r="S219" s="4"/>
      <c r="T219" s="3" t="s">
        <v>154</v>
      </c>
      <c r="U219" s="3" t="s">
        <v>225</v>
      </c>
      <c r="V219" s="3"/>
      <c r="W219" s="3"/>
      <c r="X219" s="3"/>
      <c r="Y219" s="3"/>
      <c r="Z219" s="3"/>
      <c r="AA219" s="3"/>
      <c r="AB219" s="3"/>
      <c r="AC219" s="3" t="s">
        <v>597</v>
      </c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4"/>
      <c r="AS219" s="3"/>
      <c r="AT219" s="3"/>
      <c r="AU219" s="3"/>
      <c r="AV219" s="3"/>
      <c r="AW219" s="3"/>
      <c r="AX219" s="3"/>
      <c r="AY219" s="3"/>
      <c r="AZ219" s="11"/>
      <c r="BA219" s="15"/>
    </row>
    <row r="220" spans="1:53" s="16" customFormat="1">
      <c r="A220" s="7"/>
      <c r="B220" s="11" t="s">
        <v>520</v>
      </c>
      <c r="C220" s="12" t="s">
        <v>371</v>
      </c>
      <c r="D220" s="3"/>
      <c r="E220" s="4">
        <v>44</v>
      </c>
      <c r="F220" s="4"/>
      <c r="G220" s="3" t="s">
        <v>33</v>
      </c>
      <c r="H220" s="3" t="s">
        <v>33</v>
      </c>
      <c r="I220" s="4"/>
      <c r="J220" s="4"/>
      <c r="K220" s="4"/>
      <c r="L220" s="4"/>
      <c r="M220" s="4"/>
      <c r="N220" s="4"/>
      <c r="O220" s="4"/>
      <c r="P220" s="4">
        <f t="shared" si="40"/>
        <v>44</v>
      </c>
      <c r="Q220" s="4"/>
      <c r="R220" s="4"/>
      <c r="S220" s="4"/>
      <c r="T220" s="3" t="s">
        <v>154</v>
      </c>
      <c r="U220" s="3" t="s">
        <v>225</v>
      </c>
      <c r="V220" s="3"/>
      <c r="W220" s="3"/>
      <c r="X220" s="3"/>
      <c r="Y220" s="3"/>
      <c r="Z220" s="3"/>
      <c r="AA220" s="3"/>
      <c r="AB220" s="3"/>
      <c r="AC220" s="3" t="s">
        <v>597</v>
      </c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4"/>
      <c r="AS220" s="3"/>
      <c r="AT220" s="3"/>
      <c r="AU220" s="3"/>
      <c r="AV220" s="3"/>
      <c r="AW220" s="3"/>
      <c r="AX220" s="3"/>
      <c r="AY220" s="3"/>
      <c r="AZ220" s="11"/>
      <c r="BA220" s="15"/>
    </row>
    <row r="221" spans="1:53" s="16" customFormat="1">
      <c r="A221" s="7"/>
      <c r="B221" s="11" t="s">
        <v>344</v>
      </c>
      <c r="C221" s="12" t="s">
        <v>371</v>
      </c>
      <c r="D221" s="3"/>
      <c r="E221" s="4">
        <v>36</v>
      </c>
      <c r="F221" s="4"/>
      <c r="G221" s="3" t="s">
        <v>33</v>
      </c>
      <c r="H221" s="3" t="s">
        <v>33</v>
      </c>
      <c r="I221" s="4"/>
      <c r="J221" s="4"/>
      <c r="K221" s="4"/>
      <c r="L221" s="4"/>
      <c r="M221" s="4"/>
      <c r="N221" s="4"/>
      <c r="O221" s="4"/>
      <c r="P221" s="4">
        <f t="shared" si="40"/>
        <v>36</v>
      </c>
      <c r="Q221" s="4"/>
      <c r="R221" s="4"/>
      <c r="S221" s="4"/>
      <c r="T221" s="3" t="s">
        <v>154</v>
      </c>
      <c r="U221" s="3" t="s">
        <v>225</v>
      </c>
      <c r="V221" s="3"/>
      <c r="W221" s="3"/>
      <c r="X221" s="3"/>
      <c r="Y221" s="3"/>
      <c r="Z221" s="3"/>
      <c r="AA221" s="3"/>
      <c r="AB221" s="3"/>
      <c r="AC221" s="3" t="s">
        <v>597</v>
      </c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4"/>
      <c r="AS221" s="3"/>
      <c r="AT221" s="3"/>
      <c r="AU221" s="3"/>
      <c r="AV221" s="3"/>
      <c r="AW221" s="3"/>
      <c r="AX221" s="3"/>
      <c r="AY221" s="3"/>
      <c r="AZ221" s="11"/>
      <c r="BA221" s="15"/>
    </row>
    <row r="222" spans="1:53" s="16" customFormat="1">
      <c r="A222" s="7"/>
      <c r="B222" s="11" t="s">
        <v>521</v>
      </c>
      <c r="C222" s="12" t="s">
        <v>371</v>
      </c>
      <c r="D222" s="3"/>
      <c r="E222" s="4">
        <v>39</v>
      </c>
      <c r="F222" s="4"/>
      <c r="G222" s="3" t="s">
        <v>33</v>
      </c>
      <c r="H222" s="3" t="s">
        <v>33</v>
      </c>
      <c r="I222" s="4"/>
      <c r="J222" s="4"/>
      <c r="K222" s="4"/>
      <c r="L222" s="4"/>
      <c r="M222" s="4"/>
      <c r="N222" s="4"/>
      <c r="O222" s="4"/>
      <c r="P222" s="4">
        <f t="shared" si="40"/>
        <v>39</v>
      </c>
      <c r="Q222" s="4"/>
      <c r="R222" s="4"/>
      <c r="S222" s="4"/>
      <c r="T222" s="3" t="s">
        <v>154</v>
      </c>
      <c r="U222" s="3" t="s">
        <v>225</v>
      </c>
      <c r="V222" s="3"/>
      <c r="W222" s="3"/>
      <c r="X222" s="3"/>
      <c r="Y222" s="3"/>
      <c r="Z222" s="3"/>
      <c r="AA222" s="3"/>
      <c r="AB222" s="3"/>
      <c r="AC222" s="3" t="s">
        <v>597</v>
      </c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4"/>
      <c r="AS222" s="3"/>
      <c r="AT222" s="3"/>
      <c r="AU222" s="3"/>
      <c r="AV222" s="3"/>
      <c r="AW222" s="3"/>
      <c r="AX222" s="3"/>
      <c r="AY222" s="3"/>
      <c r="AZ222" s="11"/>
      <c r="BA222" s="15"/>
    </row>
    <row r="223" spans="1:53" s="16" customFormat="1">
      <c r="A223" s="7"/>
      <c r="B223" s="11" t="s">
        <v>522</v>
      </c>
      <c r="C223" s="12" t="s">
        <v>371</v>
      </c>
      <c r="D223" s="3"/>
      <c r="E223" s="4">
        <v>42</v>
      </c>
      <c r="F223" s="4"/>
      <c r="G223" s="3" t="s">
        <v>33</v>
      </c>
      <c r="H223" s="3" t="s">
        <v>33</v>
      </c>
      <c r="I223" s="4"/>
      <c r="J223" s="4"/>
      <c r="K223" s="4"/>
      <c r="L223" s="4"/>
      <c r="M223" s="4"/>
      <c r="N223" s="4"/>
      <c r="O223" s="4"/>
      <c r="P223" s="4">
        <f t="shared" si="40"/>
        <v>42</v>
      </c>
      <c r="Q223" s="4"/>
      <c r="R223" s="4"/>
      <c r="S223" s="4"/>
      <c r="T223" s="3" t="s">
        <v>154</v>
      </c>
      <c r="U223" s="3" t="s">
        <v>225</v>
      </c>
      <c r="V223" s="3"/>
      <c r="W223" s="3"/>
      <c r="X223" s="3"/>
      <c r="Y223" s="3"/>
      <c r="Z223" s="3"/>
      <c r="AA223" s="3"/>
      <c r="AB223" s="3"/>
      <c r="AC223" s="3" t="s">
        <v>597</v>
      </c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4"/>
      <c r="AS223" s="3"/>
      <c r="AT223" s="3"/>
      <c r="AU223" s="3"/>
      <c r="AV223" s="3"/>
      <c r="AW223" s="3"/>
      <c r="AX223" s="3"/>
      <c r="AY223" s="3"/>
      <c r="AZ223" s="11"/>
      <c r="BA223" s="15"/>
    </row>
    <row r="224" spans="1:53" s="16" customFormat="1">
      <c r="A224" s="7"/>
      <c r="B224" s="11" t="s">
        <v>523</v>
      </c>
      <c r="C224" s="12" t="s">
        <v>963</v>
      </c>
      <c r="D224" s="3"/>
      <c r="E224" s="4">
        <v>40</v>
      </c>
      <c r="F224" s="4"/>
      <c r="G224" s="3" t="s">
        <v>33</v>
      </c>
      <c r="H224" s="3" t="s">
        <v>33</v>
      </c>
      <c r="I224" s="4"/>
      <c r="J224" s="4"/>
      <c r="K224" s="4"/>
      <c r="L224" s="4"/>
      <c r="M224" s="4"/>
      <c r="N224" s="4"/>
      <c r="O224" s="4"/>
      <c r="P224" s="4">
        <f t="shared" si="40"/>
        <v>40</v>
      </c>
      <c r="Q224" s="4"/>
      <c r="R224" s="3" t="s">
        <v>354</v>
      </c>
      <c r="S224" s="4"/>
      <c r="T224" s="3" t="s">
        <v>153</v>
      </c>
      <c r="U224" s="3" t="s">
        <v>225</v>
      </c>
      <c r="V224" s="3"/>
      <c r="W224" s="3"/>
      <c r="X224" s="3"/>
      <c r="Y224" s="3"/>
      <c r="Z224" s="3"/>
      <c r="AA224" s="3"/>
      <c r="AB224" s="3"/>
      <c r="AC224" s="3" t="s">
        <v>876</v>
      </c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4"/>
      <c r="AS224" s="3"/>
      <c r="AT224" s="3"/>
      <c r="AU224" s="3"/>
      <c r="AV224" s="3"/>
      <c r="AW224" s="3"/>
      <c r="AX224" s="3"/>
      <c r="AY224" s="3"/>
      <c r="AZ224" s="11"/>
      <c r="BA224" s="15"/>
    </row>
    <row r="225" spans="1:53" s="206" customFormat="1" ht="27.6">
      <c r="A225" s="206" t="s">
        <v>364</v>
      </c>
      <c r="B225" s="207" t="s">
        <v>1005</v>
      </c>
      <c r="C225" s="210" t="s">
        <v>959</v>
      </c>
      <c r="D225" s="207" t="s">
        <v>548</v>
      </c>
      <c r="E225" s="208">
        <f t="shared" ref="E225:AZ225" si="41">SUM(E226:E235)</f>
        <v>414</v>
      </c>
      <c r="F225" s="208">
        <f t="shared" si="41"/>
        <v>0</v>
      </c>
      <c r="G225" s="208">
        <f t="shared" si="41"/>
        <v>0</v>
      </c>
      <c r="H225" s="208">
        <f t="shared" si="41"/>
        <v>0</v>
      </c>
      <c r="I225" s="208">
        <f t="shared" si="41"/>
        <v>0</v>
      </c>
      <c r="J225" s="208">
        <f t="shared" si="41"/>
        <v>0</v>
      </c>
      <c r="K225" s="208">
        <f t="shared" si="41"/>
        <v>0</v>
      </c>
      <c r="L225" s="208">
        <f t="shared" si="41"/>
        <v>0</v>
      </c>
      <c r="M225" s="208">
        <f t="shared" si="41"/>
        <v>0</v>
      </c>
      <c r="N225" s="208">
        <f t="shared" si="41"/>
        <v>0</v>
      </c>
      <c r="O225" s="208">
        <f t="shared" si="41"/>
        <v>415</v>
      </c>
      <c r="P225" s="208">
        <f t="shared" si="41"/>
        <v>0</v>
      </c>
      <c r="Q225" s="208">
        <f t="shared" si="41"/>
        <v>0</v>
      </c>
      <c r="R225" s="208">
        <f t="shared" si="41"/>
        <v>0</v>
      </c>
      <c r="S225" s="208">
        <f t="shared" si="41"/>
        <v>0</v>
      </c>
      <c r="T225" s="208">
        <f t="shared" si="41"/>
        <v>0</v>
      </c>
      <c r="U225" s="208">
        <f t="shared" si="41"/>
        <v>0</v>
      </c>
      <c r="V225" s="208">
        <f t="shared" si="41"/>
        <v>0</v>
      </c>
      <c r="W225" s="208">
        <f t="shared" si="41"/>
        <v>0</v>
      </c>
      <c r="X225" s="208">
        <f t="shared" si="41"/>
        <v>0</v>
      </c>
      <c r="Y225" s="208">
        <f t="shared" si="41"/>
        <v>0</v>
      </c>
      <c r="Z225" s="208">
        <f t="shared" si="41"/>
        <v>0</v>
      </c>
      <c r="AA225" s="208">
        <f t="shared" si="41"/>
        <v>0</v>
      </c>
      <c r="AB225" s="208">
        <f t="shared" si="41"/>
        <v>0</v>
      </c>
      <c r="AC225" s="208">
        <f t="shared" si="41"/>
        <v>0</v>
      </c>
      <c r="AD225" s="208">
        <f t="shared" si="41"/>
        <v>0</v>
      </c>
      <c r="AE225" s="208">
        <f t="shared" si="41"/>
        <v>0</v>
      </c>
      <c r="AF225" s="208">
        <f t="shared" si="41"/>
        <v>0</v>
      </c>
      <c r="AG225" s="208">
        <f t="shared" si="41"/>
        <v>0</v>
      </c>
      <c r="AH225" s="208">
        <f t="shared" si="41"/>
        <v>0</v>
      </c>
      <c r="AI225" s="208">
        <f t="shared" si="41"/>
        <v>0</v>
      </c>
      <c r="AJ225" s="208">
        <f t="shared" si="41"/>
        <v>0</v>
      </c>
      <c r="AK225" s="208">
        <f t="shared" si="41"/>
        <v>0</v>
      </c>
      <c r="AL225" s="208">
        <f t="shared" si="41"/>
        <v>0</v>
      </c>
      <c r="AM225" s="208">
        <f t="shared" si="41"/>
        <v>0</v>
      </c>
      <c r="AN225" s="208">
        <f t="shared" si="41"/>
        <v>0</v>
      </c>
      <c r="AO225" s="208">
        <f t="shared" si="41"/>
        <v>0</v>
      </c>
      <c r="AP225" s="208">
        <f t="shared" si="41"/>
        <v>0</v>
      </c>
      <c r="AQ225" s="208">
        <f t="shared" si="41"/>
        <v>0</v>
      </c>
      <c r="AR225" s="208">
        <f t="shared" si="41"/>
        <v>0</v>
      </c>
      <c r="AS225" s="208">
        <f t="shared" si="41"/>
        <v>0</v>
      </c>
      <c r="AT225" s="208">
        <f t="shared" si="41"/>
        <v>0</v>
      </c>
      <c r="AU225" s="208">
        <f t="shared" si="41"/>
        <v>0</v>
      </c>
      <c r="AV225" s="208">
        <f t="shared" si="41"/>
        <v>0</v>
      </c>
      <c r="AW225" s="208">
        <f t="shared" si="41"/>
        <v>0</v>
      </c>
      <c r="AX225" s="208">
        <f t="shared" si="41"/>
        <v>0</v>
      </c>
      <c r="AY225" s="208">
        <f t="shared" si="41"/>
        <v>0</v>
      </c>
      <c r="AZ225" s="208">
        <f t="shared" si="41"/>
        <v>0</v>
      </c>
      <c r="BA225" s="209"/>
    </row>
    <row r="226" spans="1:53">
      <c r="B226" s="95" t="s">
        <v>517</v>
      </c>
      <c r="C226" s="2" t="s">
        <v>961</v>
      </c>
      <c r="D226" s="3"/>
      <c r="E226" s="4"/>
      <c r="F226" s="4"/>
      <c r="G226" s="3" t="s">
        <v>33</v>
      </c>
      <c r="H226" s="3" t="s">
        <v>33</v>
      </c>
      <c r="I226" s="4"/>
      <c r="J226" s="4"/>
      <c r="K226" s="4"/>
      <c r="L226" s="4"/>
      <c r="M226" s="4"/>
      <c r="N226" s="4"/>
      <c r="O226" s="4">
        <v>1</v>
      </c>
      <c r="P226" s="4"/>
      <c r="Q226" s="4"/>
      <c r="R226" s="3" t="s">
        <v>354</v>
      </c>
      <c r="S226" s="3"/>
      <c r="T226" s="3" t="s">
        <v>153</v>
      </c>
      <c r="U226" s="3"/>
      <c r="V226" s="3" t="s">
        <v>156</v>
      </c>
      <c r="W226" s="3" t="s">
        <v>417</v>
      </c>
      <c r="X226" s="3"/>
      <c r="Y226" s="3"/>
      <c r="Z226" s="3"/>
      <c r="AA226" s="3"/>
      <c r="AB226" s="3"/>
      <c r="AC226" s="3" t="s">
        <v>250</v>
      </c>
      <c r="AD226" s="3"/>
      <c r="AE226" s="3"/>
      <c r="AF226" s="3"/>
      <c r="AG226" s="3"/>
      <c r="AH226" s="3"/>
      <c r="AI226" s="4">
        <f>E226</f>
        <v>0</v>
      </c>
      <c r="AJ226" s="3"/>
      <c r="AK226" s="3">
        <f>E226*2</f>
        <v>0</v>
      </c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95"/>
    </row>
    <row r="227" spans="1:53" s="16" customFormat="1">
      <c r="A227" s="7"/>
      <c r="B227" s="11" t="s">
        <v>537</v>
      </c>
      <c r="C227" s="12" t="s">
        <v>371</v>
      </c>
      <c r="D227" s="3"/>
      <c r="E227" s="4">
        <v>51</v>
      </c>
      <c r="F227" s="4"/>
      <c r="G227" s="3" t="s">
        <v>33</v>
      </c>
      <c r="H227" s="3" t="s">
        <v>33</v>
      </c>
      <c r="I227" s="4"/>
      <c r="J227" s="4"/>
      <c r="K227" s="4"/>
      <c r="L227" s="4"/>
      <c r="M227" s="4"/>
      <c r="N227" s="4"/>
      <c r="O227" s="4">
        <f t="shared" ref="O227:O235" si="42">E227</f>
        <v>51</v>
      </c>
      <c r="P227" s="4"/>
      <c r="Q227" s="4"/>
      <c r="R227" s="4"/>
      <c r="S227" s="4"/>
      <c r="T227" s="3" t="s">
        <v>154</v>
      </c>
      <c r="U227" s="3" t="s">
        <v>225</v>
      </c>
      <c r="V227" s="3"/>
      <c r="W227" s="3"/>
      <c r="X227" s="3"/>
      <c r="Y227" s="3"/>
      <c r="Z227" s="3"/>
      <c r="AA227" s="3"/>
      <c r="AB227" s="3"/>
      <c r="AC227" s="3" t="s">
        <v>878</v>
      </c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4"/>
      <c r="AS227" s="3"/>
      <c r="AT227" s="3"/>
      <c r="AU227" s="3"/>
      <c r="AV227" s="3"/>
      <c r="AW227" s="3"/>
      <c r="AX227" s="3"/>
      <c r="AY227" s="3"/>
      <c r="AZ227" s="11"/>
      <c r="BA227" s="15"/>
    </row>
    <row r="228" spans="1:53" s="16" customFormat="1">
      <c r="A228" s="7"/>
      <c r="B228" s="11" t="s">
        <v>538</v>
      </c>
      <c r="C228" s="12" t="s">
        <v>371</v>
      </c>
      <c r="D228" s="3"/>
      <c r="E228" s="4">
        <v>47</v>
      </c>
      <c r="F228" s="4"/>
      <c r="G228" s="3" t="s">
        <v>33</v>
      </c>
      <c r="H228" s="3" t="s">
        <v>33</v>
      </c>
      <c r="I228" s="4"/>
      <c r="J228" s="4"/>
      <c r="K228" s="4"/>
      <c r="L228" s="4"/>
      <c r="M228" s="4"/>
      <c r="N228" s="4"/>
      <c r="O228" s="4">
        <f t="shared" si="42"/>
        <v>47</v>
      </c>
      <c r="P228" s="4"/>
      <c r="Q228" s="4"/>
      <c r="R228" s="4"/>
      <c r="S228" s="4"/>
      <c r="T228" s="3" t="s">
        <v>154</v>
      </c>
      <c r="U228" s="3" t="s">
        <v>225</v>
      </c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4"/>
      <c r="AS228" s="3"/>
      <c r="AT228" s="3"/>
      <c r="AU228" s="3"/>
      <c r="AV228" s="3"/>
      <c r="AW228" s="3"/>
      <c r="AX228" s="3"/>
      <c r="AY228" s="3"/>
      <c r="AZ228" s="11"/>
      <c r="BA228" s="15"/>
    </row>
    <row r="229" spans="1:53" s="16" customFormat="1">
      <c r="A229" s="7"/>
      <c r="B229" s="11" t="s">
        <v>539</v>
      </c>
      <c r="C229" s="12" t="s">
        <v>371</v>
      </c>
      <c r="D229" s="3"/>
      <c r="E229" s="4">
        <v>45</v>
      </c>
      <c r="F229" s="4"/>
      <c r="G229" s="3" t="s">
        <v>33</v>
      </c>
      <c r="H229" s="3" t="s">
        <v>33</v>
      </c>
      <c r="I229" s="4"/>
      <c r="J229" s="4"/>
      <c r="K229" s="4"/>
      <c r="L229" s="4"/>
      <c r="M229" s="4"/>
      <c r="N229" s="4"/>
      <c r="O229" s="4">
        <f t="shared" si="42"/>
        <v>45</v>
      </c>
      <c r="P229" s="4"/>
      <c r="Q229" s="4"/>
      <c r="R229" s="4"/>
      <c r="S229" s="4"/>
      <c r="T229" s="3" t="s">
        <v>154</v>
      </c>
      <c r="U229" s="3" t="s">
        <v>225</v>
      </c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4"/>
      <c r="AS229" s="3"/>
      <c r="AT229" s="3"/>
      <c r="AU229" s="3"/>
      <c r="AV229" s="3"/>
      <c r="AW229" s="3"/>
      <c r="AX229" s="3"/>
      <c r="AY229" s="3"/>
      <c r="AZ229" s="11"/>
      <c r="BA229" s="15"/>
    </row>
    <row r="230" spans="1:53" s="16" customFormat="1">
      <c r="A230" s="7"/>
      <c r="B230" s="11" t="s">
        <v>540</v>
      </c>
      <c r="C230" s="12" t="s">
        <v>371</v>
      </c>
      <c r="D230" s="3"/>
      <c r="E230" s="4">
        <v>40</v>
      </c>
      <c r="F230" s="4"/>
      <c r="G230" s="3" t="s">
        <v>33</v>
      </c>
      <c r="H230" s="3" t="s">
        <v>33</v>
      </c>
      <c r="I230" s="4"/>
      <c r="J230" s="4"/>
      <c r="K230" s="4"/>
      <c r="L230" s="4"/>
      <c r="M230" s="4"/>
      <c r="N230" s="4"/>
      <c r="O230" s="4">
        <f t="shared" si="42"/>
        <v>40</v>
      </c>
      <c r="P230" s="4"/>
      <c r="Q230" s="4"/>
      <c r="R230" s="4"/>
      <c r="S230" s="4"/>
      <c r="T230" s="3" t="s">
        <v>154</v>
      </c>
      <c r="U230" s="3" t="s">
        <v>225</v>
      </c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4"/>
      <c r="AS230" s="3"/>
      <c r="AT230" s="3"/>
      <c r="AU230" s="3"/>
      <c r="AV230" s="3"/>
      <c r="AW230" s="3"/>
      <c r="AX230" s="3"/>
      <c r="AY230" s="3"/>
      <c r="AZ230" s="11"/>
      <c r="BA230" s="15"/>
    </row>
    <row r="231" spans="1:53" s="16" customFormat="1">
      <c r="A231" s="7"/>
      <c r="B231" s="11" t="s">
        <v>541</v>
      </c>
      <c r="C231" s="12" t="s">
        <v>371</v>
      </c>
      <c r="D231" s="3"/>
      <c r="E231" s="4">
        <v>44</v>
      </c>
      <c r="F231" s="4"/>
      <c r="G231" s="3" t="s">
        <v>33</v>
      </c>
      <c r="H231" s="3" t="s">
        <v>33</v>
      </c>
      <c r="I231" s="4"/>
      <c r="J231" s="4"/>
      <c r="K231" s="4"/>
      <c r="L231" s="4"/>
      <c r="M231" s="4"/>
      <c r="N231" s="4"/>
      <c r="O231" s="4">
        <f t="shared" si="42"/>
        <v>44</v>
      </c>
      <c r="P231" s="4"/>
      <c r="Q231" s="4"/>
      <c r="R231" s="3"/>
      <c r="S231" s="4"/>
      <c r="T231" s="3" t="s">
        <v>154</v>
      </c>
      <c r="U231" s="3" t="s">
        <v>225</v>
      </c>
      <c r="V231" s="3"/>
      <c r="W231" s="3"/>
      <c r="X231" s="3"/>
      <c r="Y231" s="3"/>
      <c r="Z231" s="3"/>
      <c r="AA231" s="3"/>
      <c r="AB231" s="3"/>
      <c r="AC231" s="3" t="s">
        <v>599</v>
      </c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4"/>
      <c r="AS231" s="3"/>
      <c r="AT231" s="3"/>
      <c r="AU231" s="3"/>
      <c r="AV231" s="3"/>
      <c r="AW231" s="3"/>
      <c r="AX231" s="3"/>
      <c r="AY231" s="3"/>
      <c r="AZ231" s="11"/>
      <c r="BA231" s="15"/>
    </row>
    <row r="232" spans="1:53" s="16" customFormat="1">
      <c r="A232" s="7"/>
      <c r="B232" s="11" t="s">
        <v>542</v>
      </c>
      <c r="C232" s="12" t="s">
        <v>371</v>
      </c>
      <c r="D232" s="3"/>
      <c r="E232" s="4">
        <v>50</v>
      </c>
      <c r="F232" s="4"/>
      <c r="G232" s="3" t="s">
        <v>33</v>
      </c>
      <c r="H232" s="3" t="s">
        <v>33</v>
      </c>
      <c r="I232" s="4"/>
      <c r="J232" s="4"/>
      <c r="K232" s="4"/>
      <c r="L232" s="4"/>
      <c r="M232" s="4"/>
      <c r="N232" s="4"/>
      <c r="O232" s="4">
        <f t="shared" si="42"/>
        <v>50</v>
      </c>
      <c r="P232" s="4"/>
      <c r="Q232" s="4"/>
      <c r="R232" s="3" t="s">
        <v>354</v>
      </c>
      <c r="S232" s="4"/>
      <c r="T232" s="3" t="s">
        <v>191</v>
      </c>
      <c r="U232" s="3"/>
      <c r="V232" s="3" t="s">
        <v>192</v>
      </c>
      <c r="W232" s="3" t="s">
        <v>417</v>
      </c>
      <c r="X232" s="3"/>
      <c r="Y232" s="3"/>
      <c r="Z232" s="3"/>
      <c r="AA232" s="3"/>
      <c r="AB232" s="3"/>
      <c r="AC232" s="3" t="s">
        <v>877</v>
      </c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4"/>
      <c r="AS232" s="3"/>
      <c r="AT232" s="3"/>
      <c r="AU232" s="3"/>
      <c r="AV232" s="3"/>
      <c r="AW232" s="3"/>
      <c r="AX232" s="3"/>
      <c r="AY232" s="3"/>
      <c r="AZ232" s="11"/>
      <c r="BA232" s="15"/>
    </row>
    <row r="233" spans="1:53" s="16" customFormat="1">
      <c r="A233" s="7"/>
      <c r="B233" s="11" t="s">
        <v>543</v>
      </c>
      <c r="C233" s="12" t="s">
        <v>371</v>
      </c>
      <c r="D233" s="3"/>
      <c r="E233" s="4">
        <v>42</v>
      </c>
      <c r="F233" s="4"/>
      <c r="G233" s="3" t="s">
        <v>33</v>
      </c>
      <c r="H233" s="3" t="s">
        <v>33</v>
      </c>
      <c r="I233" s="4"/>
      <c r="J233" s="4"/>
      <c r="K233" s="4"/>
      <c r="L233" s="4"/>
      <c r="M233" s="4"/>
      <c r="N233" s="4"/>
      <c r="O233" s="4">
        <f t="shared" si="42"/>
        <v>42</v>
      </c>
      <c r="P233" s="4"/>
      <c r="Q233" s="4"/>
      <c r="R233" s="4"/>
      <c r="S233" s="4"/>
      <c r="T233" s="3" t="s">
        <v>154</v>
      </c>
      <c r="U233" s="3" t="s">
        <v>225</v>
      </c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4"/>
      <c r="AS233" s="3"/>
      <c r="AT233" s="3"/>
      <c r="AU233" s="3"/>
      <c r="AV233" s="3"/>
      <c r="AW233" s="3"/>
      <c r="AX233" s="3"/>
      <c r="AY233" s="3"/>
      <c r="AZ233" s="11"/>
      <c r="BA233" s="15"/>
    </row>
    <row r="234" spans="1:53" s="16" customFormat="1">
      <c r="A234" s="7"/>
      <c r="B234" s="11" t="s">
        <v>544</v>
      </c>
      <c r="C234" s="12" t="s">
        <v>371</v>
      </c>
      <c r="D234" s="3"/>
      <c r="E234" s="4">
        <v>49</v>
      </c>
      <c r="F234" s="4"/>
      <c r="G234" s="3" t="s">
        <v>33</v>
      </c>
      <c r="H234" s="3" t="s">
        <v>33</v>
      </c>
      <c r="I234" s="4"/>
      <c r="J234" s="4"/>
      <c r="K234" s="4"/>
      <c r="L234" s="4"/>
      <c r="M234" s="4"/>
      <c r="N234" s="4"/>
      <c r="O234" s="4">
        <f t="shared" si="42"/>
        <v>49</v>
      </c>
      <c r="P234" s="4"/>
      <c r="Q234" s="4"/>
      <c r="R234" s="4"/>
      <c r="S234" s="4"/>
      <c r="T234" s="3" t="s">
        <v>154</v>
      </c>
      <c r="U234" s="3" t="s">
        <v>225</v>
      </c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4"/>
      <c r="AS234" s="3"/>
      <c r="AT234" s="3"/>
      <c r="AU234" s="3"/>
      <c r="AV234" s="3"/>
      <c r="AW234" s="3"/>
      <c r="AX234" s="3"/>
      <c r="AY234" s="3"/>
      <c r="AZ234" s="11"/>
      <c r="BA234" s="15"/>
    </row>
    <row r="235" spans="1:53" s="16" customFormat="1">
      <c r="A235" s="7"/>
      <c r="B235" s="11" t="s">
        <v>545</v>
      </c>
      <c r="C235" s="2" t="s">
        <v>964</v>
      </c>
      <c r="D235" s="3"/>
      <c r="E235" s="4">
        <v>46</v>
      </c>
      <c r="F235" s="4"/>
      <c r="G235" s="3" t="s">
        <v>33</v>
      </c>
      <c r="H235" s="3" t="s">
        <v>33</v>
      </c>
      <c r="I235" s="4"/>
      <c r="J235" s="4"/>
      <c r="K235" s="4"/>
      <c r="L235" s="4"/>
      <c r="M235" s="4"/>
      <c r="N235" s="4"/>
      <c r="O235" s="4">
        <f t="shared" si="42"/>
        <v>46</v>
      </c>
      <c r="P235" s="4"/>
      <c r="Q235" s="4"/>
      <c r="R235" s="3" t="s">
        <v>354</v>
      </c>
      <c r="S235" s="3"/>
      <c r="T235" s="3" t="s">
        <v>153</v>
      </c>
      <c r="U235" s="3"/>
      <c r="V235" s="3" t="s">
        <v>156</v>
      </c>
      <c r="W235" s="3" t="s">
        <v>417</v>
      </c>
      <c r="X235" s="3"/>
      <c r="Y235" s="3"/>
      <c r="Z235" s="3"/>
      <c r="AA235" s="3"/>
      <c r="AB235" s="3"/>
      <c r="AC235" s="3" t="s">
        <v>876</v>
      </c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4"/>
      <c r="AS235" s="3"/>
      <c r="AT235" s="3"/>
      <c r="AU235" s="3"/>
      <c r="AV235" s="3"/>
      <c r="AW235" s="3"/>
      <c r="AX235" s="3"/>
      <c r="AY235" s="3"/>
      <c r="AZ235" s="11"/>
      <c r="BA235" s="15"/>
    </row>
    <row r="236" spans="1:53" s="246" customFormat="1" ht="27.6">
      <c r="A236" s="246" t="s">
        <v>142</v>
      </c>
      <c r="B236" s="247">
        <v>11</v>
      </c>
      <c r="C236" s="248" t="s">
        <v>778</v>
      </c>
      <c r="D236" s="249"/>
      <c r="E236" s="250">
        <f t="shared" ref="E236:AT236" si="43">SUM(E237:E254)/2</f>
        <v>544</v>
      </c>
      <c r="F236" s="250">
        <f t="shared" si="43"/>
        <v>0</v>
      </c>
      <c r="G236" s="250">
        <f t="shared" si="43"/>
        <v>0</v>
      </c>
      <c r="H236" s="250">
        <f t="shared" si="43"/>
        <v>0</v>
      </c>
      <c r="I236" s="250">
        <f t="shared" si="43"/>
        <v>0</v>
      </c>
      <c r="J236" s="250">
        <f t="shared" si="43"/>
        <v>0</v>
      </c>
      <c r="K236" s="250">
        <f t="shared" si="43"/>
        <v>0</v>
      </c>
      <c r="L236" s="250">
        <f t="shared" si="43"/>
        <v>0</v>
      </c>
      <c r="M236" s="250">
        <f t="shared" si="43"/>
        <v>0</v>
      </c>
      <c r="N236" s="250">
        <f t="shared" si="43"/>
        <v>0</v>
      </c>
      <c r="O236" s="250">
        <f t="shared" si="43"/>
        <v>0</v>
      </c>
      <c r="P236" s="250">
        <f t="shared" si="43"/>
        <v>560</v>
      </c>
      <c r="Q236" s="250">
        <f t="shared" si="43"/>
        <v>0</v>
      </c>
      <c r="R236" s="250">
        <f t="shared" si="43"/>
        <v>0</v>
      </c>
      <c r="S236" s="250">
        <f t="shared" si="43"/>
        <v>0</v>
      </c>
      <c r="T236" s="250">
        <f t="shared" si="43"/>
        <v>0</v>
      </c>
      <c r="U236" s="250">
        <f t="shared" si="43"/>
        <v>0</v>
      </c>
      <c r="V236" s="250">
        <f t="shared" si="43"/>
        <v>0</v>
      </c>
      <c r="W236" s="250">
        <f t="shared" si="43"/>
        <v>0</v>
      </c>
      <c r="X236" s="250">
        <f t="shared" si="43"/>
        <v>0</v>
      </c>
      <c r="Y236" s="250">
        <f t="shared" si="43"/>
        <v>0</v>
      </c>
      <c r="Z236" s="250">
        <f t="shared" si="43"/>
        <v>0</v>
      </c>
      <c r="AA236" s="250">
        <f t="shared" si="43"/>
        <v>0</v>
      </c>
      <c r="AB236" s="250">
        <f t="shared" si="43"/>
        <v>0</v>
      </c>
      <c r="AC236" s="250">
        <f t="shared" si="43"/>
        <v>0</v>
      </c>
      <c r="AD236" s="250">
        <f t="shared" si="43"/>
        <v>0</v>
      </c>
      <c r="AE236" s="250">
        <f t="shared" si="43"/>
        <v>0</v>
      </c>
      <c r="AF236" s="250">
        <f t="shared" si="43"/>
        <v>0</v>
      </c>
      <c r="AG236" s="250">
        <f t="shared" si="43"/>
        <v>0</v>
      </c>
      <c r="AH236" s="250">
        <f t="shared" si="43"/>
        <v>0</v>
      </c>
      <c r="AI236" s="250">
        <f t="shared" si="43"/>
        <v>0</v>
      </c>
      <c r="AJ236" s="250">
        <f t="shared" si="43"/>
        <v>0</v>
      </c>
      <c r="AK236" s="250">
        <f t="shared" si="43"/>
        <v>0</v>
      </c>
      <c r="AL236" s="250">
        <f t="shared" si="43"/>
        <v>0</v>
      </c>
      <c r="AM236" s="250">
        <f t="shared" si="43"/>
        <v>0</v>
      </c>
      <c r="AN236" s="250">
        <f t="shared" si="43"/>
        <v>0</v>
      </c>
      <c r="AO236" s="250">
        <f t="shared" si="43"/>
        <v>0</v>
      </c>
      <c r="AP236" s="250">
        <f t="shared" si="43"/>
        <v>0</v>
      </c>
      <c r="AQ236" s="250">
        <f t="shared" si="43"/>
        <v>0</v>
      </c>
      <c r="AR236" s="250">
        <f t="shared" si="43"/>
        <v>0</v>
      </c>
      <c r="AS236" s="250">
        <f t="shared" si="43"/>
        <v>0</v>
      </c>
      <c r="AT236" s="223">
        <f t="shared" si="43"/>
        <v>0</v>
      </c>
      <c r="AU236" s="250"/>
      <c r="AV236" s="250"/>
      <c r="AW236" s="250">
        <f>SUM(AW237:AW254)/2</f>
        <v>0</v>
      </c>
      <c r="AX236" s="250">
        <f>SUM(AX237:AX254)/2</f>
        <v>0</v>
      </c>
      <c r="AY236" s="250">
        <f>SUM(AY237:AY254)/2</f>
        <v>0</v>
      </c>
      <c r="AZ236" s="250">
        <v>0</v>
      </c>
      <c r="BA236" s="251"/>
    </row>
    <row r="237" spans="1:53" s="206" customFormat="1">
      <c r="A237" s="206" t="s">
        <v>364</v>
      </c>
      <c r="B237" s="207" t="s">
        <v>602</v>
      </c>
      <c r="C237" s="210" t="s">
        <v>401</v>
      </c>
      <c r="D237" s="207" t="s">
        <v>480</v>
      </c>
      <c r="E237" s="208">
        <f t="shared" ref="E237:AT237" si="44">SUM(E238:E239)</f>
        <v>12</v>
      </c>
      <c r="F237" s="208">
        <f t="shared" si="44"/>
        <v>0</v>
      </c>
      <c r="G237" s="208">
        <f t="shared" si="44"/>
        <v>0</v>
      </c>
      <c r="H237" s="208">
        <f t="shared" si="44"/>
        <v>0</v>
      </c>
      <c r="I237" s="208">
        <f t="shared" si="44"/>
        <v>0</v>
      </c>
      <c r="J237" s="208">
        <f t="shared" si="44"/>
        <v>0</v>
      </c>
      <c r="K237" s="208">
        <f t="shared" si="44"/>
        <v>0</v>
      </c>
      <c r="L237" s="208">
        <f t="shared" si="44"/>
        <v>0</v>
      </c>
      <c r="M237" s="208">
        <f t="shared" si="44"/>
        <v>0</v>
      </c>
      <c r="N237" s="208">
        <f t="shared" si="44"/>
        <v>0</v>
      </c>
      <c r="O237" s="208">
        <f t="shared" si="44"/>
        <v>0</v>
      </c>
      <c r="P237" s="208">
        <f t="shared" si="44"/>
        <v>20</v>
      </c>
      <c r="Q237" s="208">
        <f t="shared" si="44"/>
        <v>0</v>
      </c>
      <c r="R237" s="208">
        <f t="shared" si="44"/>
        <v>0</v>
      </c>
      <c r="S237" s="208">
        <f t="shared" si="44"/>
        <v>0</v>
      </c>
      <c r="T237" s="208">
        <f t="shared" si="44"/>
        <v>0</v>
      </c>
      <c r="U237" s="208">
        <f t="shared" si="44"/>
        <v>0</v>
      </c>
      <c r="V237" s="208">
        <f t="shared" si="44"/>
        <v>0</v>
      </c>
      <c r="W237" s="208">
        <f t="shared" si="44"/>
        <v>0</v>
      </c>
      <c r="X237" s="208">
        <f t="shared" si="44"/>
        <v>0</v>
      </c>
      <c r="Y237" s="208">
        <f t="shared" si="44"/>
        <v>0</v>
      </c>
      <c r="Z237" s="208">
        <f t="shared" si="44"/>
        <v>0</v>
      </c>
      <c r="AA237" s="208">
        <f t="shared" si="44"/>
        <v>0</v>
      </c>
      <c r="AB237" s="208">
        <f t="shared" si="44"/>
        <v>0</v>
      </c>
      <c r="AC237" s="208">
        <f t="shared" si="44"/>
        <v>0</v>
      </c>
      <c r="AD237" s="208">
        <f t="shared" si="44"/>
        <v>0</v>
      </c>
      <c r="AE237" s="208">
        <f t="shared" si="44"/>
        <v>0</v>
      </c>
      <c r="AF237" s="208">
        <f t="shared" si="44"/>
        <v>0</v>
      </c>
      <c r="AG237" s="208">
        <f t="shared" si="44"/>
        <v>0</v>
      </c>
      <c r="AH237" s="208">
        <f t="shared" si="44"/>
        <v>0</v>
      </c>
      <c r="AI237" s="208">
        <f t="shared" si="44"/>
        <v>0</v>
      </c>
      <c r="AJ237" s="208">
        <f t="shared" si="44"/>
        <v>0</v>
      </c>
      <c r="AK237" s="208">
        <f t="shared" si="44"/>
        <v>0</v>
      </c>
      <c r="AL237" s="208">
        <f t="shared" si="44"/>
        <v>0</v>
      </c>
      <c r="AM237" s="208">
        <f t="shared" si="44"/>
        <v>0</v>
      </c>
      <c r="AN237" s="208">
        <f t="shared" si="44"/>
        <v>0</v>
      </c>
      <c r="AO237" s="208">
        <f t="shared" si="44"/>
        <v>0</v>
      </c>
      <c r="AP237" s="208">
        <f t="shared" si="44"/>
        <v>0</v>
      </c>
      <c r="AQ237" s="208">
        <f t="shared" si="44"/>
        <v>0</v>
      </c>
      <c r="AR237" s="208">
        <f t="shared" si="44"/>
        <v>0</v>
      </c>
      <c r="AS237" s="208">
        <f t="shared" si="44"/>
        <v>0</v>
      </c>
      <c r="AT237" s="208">
        <f t="shared" si="44"/>
        <v>0</v>
      </c>
      <c r="AU237" s="208"/>
      <c r="AV237" s="208"/>
      <c r="AW237" s="208">
        <f>SUM(AW238:AW239)</f>
        <v>0</v>
      </c>
      <c r="AX237" s="208">
        <f>SUM(AX238:AX239)</f>
        <v>0</v>
      </c>
      <c r="AY237" s="208">
        <f>SUM(AY238:AY239)</f>
        <v>0</v>
      </c>
      <c r="AZ237" s="208"/>
      <c r="BA237" s="209"/>
    </row>
    <row r="238" spans="1:53" ht="16.8">
      <c r="B238" s="11" t="s">
        <v>592</v>
      </c>
      <c r="C238" s="2" t="s">
        <v>977</v>
      </c>
      <c r="D238" s="3"/>
      <c r="E238" s="4"/>
      <c r="F238" s="4"/>
      <c r="G238" s="3" t="s">
        <v>33</v>
      </c>
      <c r="H238" s="3" t="s">
        <v>33</v>
      </c>
      <c r="I238" s="4"/>
      <c r="J238" s="4"/>
      <c r="K238" s="4"/>
      <c r="L238" s="4"/>
      <c r="M238" s="4"/>
      <c r="N238" s="4"/>
      <c r="O238" s="4"/>
      <c r="P238" s="4">
        <v>8</v>
      </c>
      <c r="Q238" s="4"/>
      <c r="R238" s="3" t="s">
        <v>354</v>
      </c>
      <c r="S238" s="3"/>
      <c r="T238" s="3" t="s">
        <v>153</v>
      </c>
      <c r="U238" s="3"/>
      <c r="V238" s="3" t="s">
        <v>156</v>
      </c>
      <c r="W238" s="3" t="s">
        <v>416</v>
      </c>
      <c r="X238" s="3"/>
      <c r="Y238" s="3"/>
      <c r="Z238" s="3" t="s">
        <v>874</v>
      </c>
      <c r="AA238" s="3"/>
      <c r="AB238" s="3"/>
      <c r="AC238" s="3"/>
      <c r="AD238" s="3"/>
      <c r="AE238" s="4"/>
      <c r="AF238" s="3"/>
      <c r="AG238" s="3"/>
      <c r="AH238" s="3"/>
      <c r="AI238" s="3"/>
      <c r="AJ238" s="3"/>
      <c r="AK238" s="3"/>
      <c r="AL238" s="63"/>
      <c r="AM238" s="3"/>
      <c r="AN238" s="3"/>
      <c r="AO238" s="3"/>
      <c r="AP238" s="3"/>
      <c r="AQ238" s="4"/>
      <c r="AR238" s="3"/>
      <c r="AS238" s="3"/>
      <c r="AT238" s="3"/>
      <c r="AU238" s="3"/>
      <c r="AV238" s="3"/>
      <c r="AW238" s="3"/>
      <c r="AX238" s="3"/>
      <c r="AY238" s="3"/>
      <c r="AZ238" s="3"/>
    </row>
    <row r="239" spans="1:53" s="219" customFormat="1" ht="15.6">
      <c r="A239" s="7"/>
      <c r="B239" s="11" t="s">
        <v>744</v>
      </c>
      <c r="C239" s="2" t="s">
        <v>371</v>
      </c>
      <c r="D239" s="3"/>
      <c r="E239" s="4">
        <v>12</v>
      </c>
      <c r="F239" s="4"/>
      <c r="G239" s="3" t="s">
        <v>33</v>
      </c>
      <c r="H239" s="3" t="s">
        <v>33</v>
      </c>
      <c r="I239" s="4"/>
      <c r="J239" s="4"/>
      <c r="K239" s="4"/>
      <c r="L239" s="4"/>
      <c r="M239" s="4"/>
      <c r="N239" s="4"/>
      <c r="O239" s="4"/>
      <c r="P239" s="4">
        <f>E239</f>
        <v>12</v>
      </c>
      <c r="Q239" s="4"/>
      <c r="R239" s="3" t="s">
        <v>354</v>
      </c>
      <c r="S239" s="3"/>
      <c r="T239" s="3" t="s">
        <v>153</v>
      </c>
      <c r="U239" s="3"/>
      <c r="V239" s="3" t="s">
        <v>156</v>
      </c>
      <c r="W239" s="3" t="s">
        <v>416</v>
      </c>
      <c r="X239" s="3"/>
      <c r="Y239" s="3"/>
      <c r="Z239" s="3" t="s">
        <v>250</v>
      </c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4"/>
      <c r="AR239" s="3"/>
      <c r="AS239" s="3"/>
      <c r="AT239" s="3"/>
      <c r="AU239" s="3"/>
      <c r="AV239" s="3"/>
      <c r="AW239" s="99"/>
      <c r="AX239" s="3"/>
      <c r="AY239" s="3"/>
      <c r="AZ239" s="3"/>
      <c r="BA239" s="218"/>
    </row>
    <row r="240" spans="1:53" s="206" customFormat="1" ht="15" customHeight="1">
      <c r="A240" s="206" t="s">
        <v>364</v>
      </c>
      <c r="B240" s="207" t="s">
        <v>603</v>
      </c>
      <c r="C240" s="210" t="s">
        <v>400</v>
      </c>
      <c r="D240" s="207" t="s">
        <v>480</v>
      </c>
      <c r="E240" s="208">
        <f t="shared" ref="E240:AT240" si="45">SUM(E241:E254)</f>
        <v>532</v>
      </c>
      <c r="F240" s="208">
        <f t="shared" si="45"/>
        <v>0</v>
      </c>
      <c r="G240" s="208">
        <f t="shared" si="45"/>
        <v>0</v>
      </c>
      <c r="H240" s="208">
        <f t="shared" si="45"/>
        <v>0</v>
      </c>
      <c r="I240" s="208">
        <f t="shared" si="45"/>
        <v>0</v>
      </c>
      <c r="J240" s="208">
        <f t="shared" si="45"/>
        <v>0</v>
      </c>
      <c r="K240" s="208">
        <f t="shared" si="45"/>
        <v>0</v>
      </c>
      <c r="L240" s="208">
        <f t="shared" si="45"/>
        <v>0</v>
      </c>
      <c r="M240" s="208">
        <f t="shared" si="45"/>
        <v>0</v>
      </c>
      <c r="N240" s="208">
        <f t="shared" si="45"/>
        <v>0</v>
      </c>
      <c r="O240" s="208">
        <f t="shared" si="45"/>
        <v>0</v>
      </c>
      <c r="P240" s="208">
        <f t="shared" si="45"/>
        <v>540</v>
      </c>
      <c r="Q240" s="208">
        <f t="shared" si="45"/>
        <v>0</v>
      </c>
      <c r="R240" s="208">
        <f t="shared" si="45"/>
        <v>0</v>
      </c>
      <c r="S240" s="208">
        <f t="shared" si="45"/>
        <v>0</v>
      </c>
      <c r="T240" s="208">
        <f t="shared" si="45"/>
        <v>0</v>
      </c>
      <c r="U240" s="208">
        <f t="shared" si="45"/>
        <v>0</v>
      </c>
      <c r="V240" s="208">
        <f t="shared" si="45"/>
        <v>0</v>
      </c>
      <c r="W240" s="208">
        <f t="shared" si="45"/>
        <v>0</v>
      </c>
      <c r="X240" s="208">
        <f t="shared" si="45"/>
        <v>0</v>
      </c>
      <c r="Y240" s="208">
        <f t="shared" si="45"/>
        <v>0</v>
      </c>
      <c r="Z240" s="208">
        <f t="shared" si="45"/>
        <v>0</v>
      </c>
      <c r="AA240" s="208">
        <f t="shared" si="45"/>
        <v>0</v>
      </c>
      <c r="AB240" s="208">
        <f t="shared" si="45"/>
        <v>0</v>
      </c>
      <c r="AC240" s="208">
        <f t="shared" si="45"/>
        <v>0</v>
      </c>
      <c r="AD240" s="208">
        <f t="shared" si="45"/>
        <v>0</v>
      </c>
      <c r="AE240" s="208">
        <f t="shared" si="45"/>
        <v>0</v>
      </c>
      <c r="AF240" s="208">
        <f t="shared" si="45"/>
        <v>0</v>
      </c>
      <c r="AG240" s="208">
        <f t="shared" si="45"/>
        <v>0</v>
      </c>
      <c r="AH240" s="208">
        <f t="shared" si="45"/>
        <v>0</v>
      </c>
      <c r="AI240" s="208">
        <f t="shared" si="45"/>
        <v>0</v>
      </c>
      <c r="AJ240" s="208">
        <f t="shared" si="45"/>
        <v>0</v>
      </c>
      <c r="AK240" s="208">
        <f t="shared" si="45"/>
        <v>0</v>
      </c>
      <c r="AL240" s="208">
        <f t="shared" si="45"/>
        <v>0</v>
      </c>
      <c r="AM240" s="208">
        <f t="shared" si="45"/>
        <v>0</v>
      </c>
      <c r="AN240" s="208">
        <f t="shared" si="45"/>
        <v>0</v>
      </c>
      <c r="AO240" s="208">
        <f t="shared" si="45"/>
        <v>0</v>
      </c>
      <c r="AP240" s="208">
        <f t="shared" si="45"/>
        <v>0</v>
      </c>
      <c r="AQ240" s="208">
        <f t="shared" si="45"/>
        <v>0</v>
      </c>
      <c r="AR240" s="208">
        <f t="shared" si="45"/>
        <v>0</v>
      </c>
      <c r="AS240" s="208">
        <f t="shared" si="45"/>
        <v>0</v>
      </c>
      <c r="AT240" s="208">
        <f t="shared" si="45"/>
        <v>0</v>
      </c>
      <c r="AU240" s="208"/>
      <c r="AV240" s="208"/>
      <c r="AW240" s="208">
        <f>SUM(AW241:AW254)</f>
        <v>0</v>
      </c>
      <c r="AX240" s="208">
        <f>SUM(AX241:AX254)</f>
        <v>0</v>
      </c>
      <c r="AY240" s="208"/>
      <c r="AZ240" s="208"/>
      <c r="BA240" s="209"/>
    </row>
    <row r="241" spans="1:53" ht="16.8">
      <c r="B241" s="11" t="s">
        <v>592</v>
      </c>
      <c r="C241" s="2" t="s">
        <v>977</v>
      </c>
      <c r="D241" s="3"/>
      <c r="E241" s="4"/>
      <c r="F241" s="4"/>
      <c r="G241" s="3" t="s">
        <v>33</v>
      </c>
      <c r="H241" s="3" t="s">
        <v>33</v>
      </c>
      <c r="I241" s="4"/>
      <c r="J241" s="4"/>
      <c r="K241" s="4"/>
      <c r="L241" s="4"/>
      <c r="M241" s="4"/>
      <c r="N241" s="4"/>
      <c r="O241" s="4"/>
      <c r="P241" s="4">
        <v>8</v>
      </c>
      <c r="Q241" s="4"/>
      <c r="R241" s="3" t="s">
        <v>354</v>
      </c>
      <c r="S241" s="3"/>
      <c r="T241" s="3" t="s">
        <v>153</v>
      </c>
      <c r="U241" s="3"/>
      <c r="V241" s="3" t="s">
        <v>156</v>
      </c>
      <c r="W241" s="3" t="s">
        <v>416</v>
      </c>
      <c r="X241" s="3"/>
      <c r="Y241" s="3"/>
      <c r="Z241" s="3" t="s">
        <v>874</v>
      </c>
      <c r="AA241" s="3"/>
      <c r="AB241" s="3"/>
      <c r="AC241" s="3"/>
      <c r="AD241" s="3"/>
      <c r="AE241" s="4"/>
      <c r="AF241" s="3"/>
      <c r="AG241" s="3"/>
      <c r="AH241" s="3"/>
      <c r="AI241" s="3"/>
      <c r="AJ241" s="3"/>
      <c r="AK241" s="3"/>
      <c r="AL241" s="63"/>
      <c r="AM241" s="3"/>
      <c r="AN241" s="3"/>
      <c r="AO241" s="3"/>
      <c r="AP241" s="3">
        <f>+E241*2</f>
        <v>0</v>
      </c>
      <c r="AQ241" s="4">
        <f>+E241</f>
        <v>0</v>
      </c>
      <c r="AR241" s="3"/>
      <c r="AS241" s="3"/>
      <c r="AT241" s="3"/>
      <c r="AU241" s="3"/>
      <c r="AV241" s="3"/>
      <c r="AW241" s="3"/>
      <c r="AX241" s="3"/>
      <c r="AY241" s="3"/>
      <c r="AZ241" s="3"/>
    </row>
    <row r="242" spans="1:53" ht="15.6">
      <c r="B242" s="11" t="s">
        <v>744</v>
      </c>
      <c r="C242" s="12" t="s">
        <v>373</v>
      </c>
      <c r="D242" s="3"/>
      <c r="E242" s="4">
        <v>12</v>
      </c>
      <c r="F242" s="4"/>
      <c r="G242" s="3" t="s">
        <v>33</v>
      </c>
      <c r="H242" s="3" t="s">
        <v>33</v>
      </c>
      <c r="I242" s="4"/>
      <c r="J242" s="4"/>
      <c r="K242" s="4"/>
      <c r="L242" s="4"/>
      <c r="M242" s="4"/>
      <c r="N242" s="4"/>
      <c r="O242" s="4"/>
      <c r="P242" s="4">
        <f t="shared" ref="P242:P247" si="46">E242</f>
        <v>12</v>
      </c>
      <c r="Q242" s="4"/>
      <c r="R242" s="3" t="s">
        <v>354</v>
      </c>
      <c r="S242" s="3"/>
      <c r="T242" s="3" t="s">
        <v>191</v>
      </c>
      <c r="U242" s="3"/>
      <c r="V242" s="3" t="s">
        <v>192</v>
      </c>
      <c r="W242" s="3" t="s">
        <v>416</v>
      </c>
      <c r="X242" s="3"/>
      <c r="Y242" s="3"/>
      <c r="Z242" s="3"/>
      <c r="AA242" s="3" t="s">
        <v>181</v>
      </c>
      <c r="AB242" s="3" t="s">
        <v>404</v>
      </c>
      <c r="AC242" s="3" t="s">
        <v>405</v>
      </c>
      <c r="AD242" s="3" t="s">
        <v>501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4"/>
      <c r="AR242" s="3"/>
      <c r="AS242" s="3"/>
      <c r="AT242" s="3"/>
      <c r="AU242" s="3"/>
      <c r="AV242" s="3"/>
      <c r="AW242" s="99"/>
      <c r="AX242" s="3"/>
      <c r="AY242" s="3"/>
      <c r="AZ242" s="3"/>
    </row>
    <row r="243" spans="1:53" ht="15.6">
      <c r="B243" s="11" t="s">
        <v>978</v>
      </c>
      <c r="C243" s="12" t="s">
        <v>373</v>
      </c>
      <c r="D243" s="3"/>
      <c r="E243" s="4">
        <v>39</v>
      </c>
      <c r="F243" s="4"/>
      <c r="G243" s="3" t="s">
        <v>252</v>
      </c>
      <c r="H243" s="3" t="s">
        <v>23</v>
      </c>
      <c r="I243" s="4"/>
      <c r="J243" s="4"/>
      <c r="K243" s="4"/>
      <c r="L243" s="4"/>
      <c r="M243" s="4"/>
      <c r="N243" s="4"/>
      <c r="O243" s="4"/>
      <c r="P243" s="4">
        <f t="shared" si="46"/>
        <v>39</v>
      </c>
      <c r="Q243" s="4"/>
      <c r="R243" s="3"/>
      <c r="S243" s="3"/>
      <c r="T243" s="3" t="s">
        <v>154</v>
      </c>
      <c r="U243" s="3" t="s">
        <v>225</v>
      </c>
      <c r="V243" s="3"/>
      <c r="W243" s="3"/>
      <c r="X243" s="3"/>
      <c r="Y243" s="3"/>
      <c r="Z243" s="3"/>
      <c r="AA243" s="3" t="s">
        <v>181</v>
      </c>
      <c r="AB243" s="3" t="s">
        <v>404</v>
      </c>
      <c r="AC243" s="3" t="s">
        <v>405</v>
      </c>
      <c r="AD243" s="3" t="s">
        <v>501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4"/>
      <c r="AR243" s="3"/>
      <c r="AS243" s="3"/>
      <c r="AT243" s="3"/>
      <c r="AU243" s="3"/>
      <c r="AV243" s="3"/>
      <c r="AW243" s="99"/>
      <c r="AX243" s="3"/>
      <c r="AY243" s="3"/>
      <c r="AZ243" s="3"/>
    </row>
    <row r="244" spans="1:53" ht="15.6">
      <c r="B244" s="11" t="s">
        <v>979</v>
      </c>
      <c r="C244" s="12" t="s">
        <v>373</v>
      </c>
      <c r="D244" s="3"/>
      <c r="E244" s="4">
        <v>43</v>
      </c>
      <c r="F244" s="4"/>
      <c r="G244" s="3" t="s">
        <v>252</v>
      </c>
      <c r="H244" s="3" t="s">
        <v>23</v>
      </c>
      <c r="I244" s="4"/>
      <c r="J244" s="4"/>
      <c r="K244" s="4"/>
      <c r="L244" s="4"/>
      <c r="M244" s="4"/>
      <c r="N244" s="4"/>
      <c r="O244" s="4"/>
      <c r="P244" s="4">
        <f t="shared" si="46"/>
        <v>43</v>
      </c>
      <c r="Q244" s="4"/>
      <c r="R244" s="3" t="s">
        <v>354</v>
      </c>
      <c r="S244" s="3" t="s">
        <v>3</v>
      </c>
      <c r="T244" s="3" t="s">
        <v>154</v>
      </c>
      <c r="U244" s="3" t="s">
        <v>225</v>
      </c>
      <c r="V244" s="3"/>
      <c r="W244" s="3"/>
      <c r="X244" s="3"/>
      <c r="Y244" s="3"/>
      <c r="Z244" s="3"/>
      <c r="AA244" s="3" t="s">
        <v>181</v>
      </c>
      <c r="AB244" s="3" t="s">
        <v>404</v>
      </c>
      <c r="AC244" s="3" t="s">
        <v>405</v>
      </c>
      <c r="AD244" s="3" t="s">
        <v>501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4"/>
      <c r="AR244" s="3"/>
      <c r="AS244" s="3"/>
      <c r="AT244" s="3"/>
      <c r="AU244" s="3"/>
      <c r="AV244" s="3"/>
      <c r="AW244" s="99"/>
      <c r="AX244" s="3"/>
      <c r="AY244" s="3"/>
      <c r="AZ244" s="3"/>
    </row>
    <row r="245" spans="1:53" ht="15.6">
      <c r="B245" s="11" t="s">
        <v>980</v>
      </c>
      <c r="C245" s="12" t="s">
        <v>963</v>
      </c>
      <c r="D245" s="3"/>
      <c r="E245" s="4">
        <v>45</v>
      </c>
      <c r="F245" s="4"/>
      <c r="G245" s="3" t="s">
        <v>33</v>
      </c>
      <c r="H245" s="3" t="s">
        <v>33</v>
      </c>
      <c r="I245" s="4"/>
      <c r="J245" s="4"/>
      <c r="K245" s="4"/>
      <c r="L245" s="4"/>
      <c r="M245" s="4"/>
      <c r="N245" s="4"/>
      <c r="O245" s="4"/>
      <c r="P245" s="4">
        <f t="shared" si="46"/>
        <v>45</v>
      </c>
      <c r="Q245" s="4"/>
      <c r="R245" s="3"/>
      <c r="S245" s="3"/>
      <c r="T245" s="3" t="s">
        <v>154</v>
      </c>
      <c r="U245" s="3"/>
      <c r="V245" s="3" t="s">
        <v>156</v>
      </c>
      <c r="W245" s="3" t="s">
        <v>417</v>
      </c>
      <c r="X245" s="3"/>
      <c r="Y245" s="3"/>
      <c r="Z245" s="3"/>
      <c r="AA245" s="3" t="s">
        <v>181</v>
      </c>
      <c r="AB245" s="3" t="s">
        <v>404</v>
      </c>
      <c r="AC245" s="3" t="s">
        <v>405</v>
      </c>
      <c r="AD245" s="3" t="s">
        <v>501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4"/>
      <c r="AR245" s="3"/>
      <c r="AS245" s="3"/>
      <c r="AT245" s="3"/>
      <c r="AU245" s="3"/>
      <c r="AV245" s="3"/>
      <c r="AW245" s="99"/>
      <c r="AX245" s="3"/>
      <c r="AY245" s="3"/>
      <c r="AZ245" s="3"/>
    </row>
    <row r="246" spans="1:53" ht="15.6">
      <c r="B246" s="11" t="s">
        <v>927</v>
      </c>
      <c r="C246" s="12" t="s">
        <v>373</v>
      </c>
      <c r="D246" s="3"/>
      <c r="E246" s="4">
        <v>49</v>
      </c>
      <c r="F246" s="4"/>
      <c r="G246" s="3" t="s">
        <v>252</v>
      </c>
      <c r="H246" s="3" t="s">
        <v>23</v>
      </c>
      <c r="I246" s="4"/>
      <c r="J246" s="4"/>
      <c r="K246" s="4"/>
      <c r="L246" s="4"/>
      <c r="M246" s="4"/>
      <c r="N246" s="4"/>
      <c r="O246" s="4"/>
      <c r="P246" s="4">
        <f t="shared" si="46"/>
        <v>49</v>
      </c>
      <c r="Q246" s="4"/>
      <c r="R246" s="3"/>
      <c r="S246" s="3"/>
      <c r="T246" s="3" t="s">
        <v>154</v>
      </c>
      <c r="U246" s="3" t="s">
        <v>225</v>
      </c>
      <c r="V246" s="3"/>
      <c r="W246" s="3"/>
      <c r="X246" s="3"/>
      <c r="Y246" s="3"/>
      <c r="Z246" s="3"/>
      <c r="AA246" s="3" t="s">
        <v>181</v>
      </c>
      <c r="AB246" s="3" t="s">
        <v>404</v>
      </c>
      <c r="AC246" s="3" t="s">
        <v>405</v>
      </c>
      <c r="AD246" s="3" t="s">
        <v>501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4"/>
      <c r="AR246" s="3"/>
      <c r="AS246" s="3"/>
      <c r="AT246" s="3"/>
      <c r="AU246" s="3"/>
      <c r="AV246" s="3"/>
      <c r="AW246" s="99"/>
      <c r="AX246" s="3"/>
      <c r="AY246" s="3"/>
      <c r="AZ246" s="3"/>
    </row>
    <row r="247" spans="1:53" ht="15.6">
      <c r="B247" s="11" t="s">
        <v>928</v>
      </c>
      <c r="C247" s="12" t="s">
        <v>373</v>
      </c>
      <c r="D247" s="3"/>
      <c r="E247" s="4">
        <v>49</v>
      </c>
      <c r="F247" s="4"/>
      <c r="G247" s="3" t="s">
        <v>252</v>
      </c>
      <c r="H247" s="3" t="s">
        <v>23</v>
      </c>
      <c r="I247" s="4"/>
      <c r="J247" s="4"/>
      <c r="K247" s="4"/>
      <c r="L247" s="4"/>
      <c r="M247" s="4"/>
      <c r="N247" s="4"/>
      <c r="O247" s="4"/>
      <c r="P247" s="4">
        <f t="shared" si="46"/>
        <v>49</v>
      </c>
      <c r="Q247" s="4"/>
      <c r="R247" s="3"/>
      <c r="S247" s="3"/>
      <c r="T247" s="3" t="s">
        <v>154</v>
      </c>
      <c r="U247" s="3" t="s">
        <v>225</v>
      </c>
      <c r="V247" s="3"/>
      <c r="W247" s="3"/>
      <c r="X247" s="3"/>
      <c r="Y247" s="3"/>
      <c r="Z247" s="3"/>
      <c r="AA247" s="3" t="s">
        <v>181</v>
      </c>
      <c r="AB247" s="3" t="s">
        <v>404</v>
      </c>
      <c r="AC247" s="3" t="s">
        <v>405</v>
      </c>
      <c r="AD247" s="3" t="s">
        <v>501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4"/>
      <c r="AR247" s="3"/>
      <c r="AS247" s="3"/>
      <c r="AT247" s="3"/>
      <c r="AU247" s="3"/>
      <c r="AV247" s="3"/>
      <c r="AW247" s="99"/>
      <c r="AX247" s="3"/>
      <c r="AY247" s="3"/>
      <c r="AZ247" s="3"/>
    </row>
    <row r="248" spans="1:53">
      <c r="A248" s="1"/>
      <c r="B248" s="21" t="s">
        <v>517</v>
      </c>
      <c r="C248" s="2" t="s">
        <v>374</v>
      </c>
      <c r="D248" s="3"/>
      <c r="E248" s="4">
        <v>45</v>
      </c>
      <c r="F248" s="4"/>
      <c r="G248" s="3" t="s">
        <v>513</v>
      </c>
      <c r="H248" s="3" t="s">
        <v>455</v>
      </c>
      <c r="I248" s="4"/>
      <c r="J248" s="4"/>
      <c r="K248" s="4"/>
      <c r="L248" s="4"/>
      <c r="M248" s="4"/>
      <c r="N248" s="4"/>
      <c r="O248" s="4"/>
      <c r="P248" s="4">
        <f>+E248</f>
        <v>45</v>
      </c>
      <c r="Q248" s="4"/>
      <c r="R248" s="3" t="s">
        <v>354</v>
      </c>
      <c r="S248" s="3" t="s">
        <v>3</v>
      </c>
      <c r="T248" s="3" t="s">
        <v>191</v>
      </c>
      <c r="U248" s="3" t="s">
        <v>559</v>
      </c>
      <c r="V248" s="3" t="s">
        <v>192</v>
      </c>
      <c r="W248" s="3" t="s">
        <v>416</v>
      </c>
      <c r="X248" s="3"/>
      <c r="Y248" s="3"/>
      <c r="Z248" s="3"/>
      <c r="AA248" s="3" t="s">
        <v>181</v>
      </c>
      <c r="AB248" s="3" t="s">
        <v>404</v>
      </c>
      <c r="AC248" s="3" t="s">
        <v>405</v>
      </c>
      <c r="AD248" s="3" t="s">
        <v>501</v>
      </c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3"/>
      <c r="AZ248" s="4"/>
    </row>
    <row r="249" spans="1:53" ht="15.6">
      <c r="B249" s="11" t="s">
        <v>930</v>
      </c>
      <c r="C249" s="12" t="s">
        <v>373</v>
      </c>
      <c r="D249" s="3"/>
      <c r="E249" s="4">
        <v>44</v>
      </c>
      <c r="F249" s="4"/>
      <c r="G249" s="3" t="s">
        <v>252</v>
      </c>
      <c r="H249" s="3" t="s">
        <v>23</v>
      </c>
      <c r="I249" s="4"/>
      <c r="J249" s="4"/>
      <c r="K249" s="4"/>
      <c r="L249" s="4"/>
      <c r="M249" s="4"/>
      <c r="N249" s="4"/>
      <c r="O249" s="4"/>
      <c r="P249" s="4">
        <f t="shared" ref="P249:P254" si="47">E249</f>
        <v>44</v>
      </c>
      <c r="Q249" s="4"/>
      <c r="R249" s="3"/>
      <c r="S249" s="3"/>
      <c r="T249" s="3" t="s">
        <v>154</v>
      </c>
      <c r="U249" s="3" t="s">
        <v>225</v>
      </c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4"/>
      <c r="AR249" s="3"/>
      <c r="AS249" s="3"/>
      <c r="AT249" s="3"/>
      <c r="AU249" s="3"/>
      <c r="AV249" s="3"/>
      <c r="AW249" s="99"/>
      <c r="AX249" s="3"/>
      <c r="AY249" s="3"/>
      <c r="AZ249" s="3"/>
    </row>
    <row r="250" spans="1:53" ht="15.6">
      <c r="B250" s="11" t="s">
        <v>931</v>
      </c>
      <c r="C250" s="12" t="s">
        <v>373</v>
      </c>
      <c r="D250" s="3"/>
      <c r="E250" s="4">
        <v>46</v>
      </c>
      <c r="F250" s="4"/>
      <c r="G250" s="3" t="s">
        <v>252</v>
      </c>
      <c r="H250" s="3" t="s">
        <v>23</v>
      </c>
      <c r="I250" s="4"/>
      <c r="J250" s="4"/>
      <c r="K250" s="4"/>
      <c r="L250" s="4"/>
      <c r="M250" s="4"/>
      <c r="N250" s="4"/>
      <c r="O250" s="4"/>
      <c r="P250" s="4">
        <f t="shared" si="47"/>
        <v>46</v>
      </c>
      <c r="Q250" s="4"/>
      <c r="R250" s="3"/>
      <c r="S250" s="3"/>
      <c r="T250" s="3" t="s">
        <v>154</v>
      </c>
      <c r="U250" s="3" t="s">
        <v>225</v>
      </c>
      <c r="V250" s="3"/>
      <c r="W250" s="3"/>
      <c r="X250" s="3"/>
      <c r="Y250" s="3"/>
      <c r="Z250" s="3"/>
      <c r="AA250" s="3" t="s">
        <v>181</v>
      </c>
      <c r="AB250" s="3" t="s">
        <v>404</v>
      </c>
      <c r="AC250" s="3" t="s">
        <v>405</v>
      </c>
      <c r="AD250" s="3" t="s">
        <v>501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4"/>
      <c r="AR250" s="3"/>
      <c r="AS250" s="3"/>
      <c r="AT250" s="3"/>
      <c r="AU250" s="3"/>
      <c r="AV250" s="3"/>
      <c r="AW250" s="99"/>
      <c r="AX250" s="3"/>
      <c r="AY250" s="3"/>
      <c r="AZ250" s="3"/>
    </row>
    <row r="251" spans="1:53" ht="15.6">
      <c r="B251" s="11" t="s">
        <v>932</v>
      </c>
      <c r="C251" s="12" t="s">
        <v>373</v>
      </c>
      <c r="D251" s="3"/>
      <c r="E251" s="4">
        <v>41</v>
      </c>
      <c r="F251" s="4"/>
      <c r="G251" s="3" t="s">
        <v>252</v>
      </c>
      <c r="H251" s="3" t="s">
        <v>23</v>
      </c>
      <c r="I251" s="4"/>
      <c r="J251" s="4"/>
      <c r="K251" s="4"/>
      <c r="L251" s="4"/>
      <c r="M251" s="4"/>
      <c r="N251" s="4"/>
      <c r="O251" s="4"/>
      <c r="P251" s="4">
        <f t="shared" si="47"/>
        <v>41</v>
      </c>
      <c r="Q251" s="4"/>
      <c r="R251" s="3"/>
      <c r="S251" s="3"/>
      <c r="T251" s="3" t="s">
        <v>154</v>
      </c>
      <c r="U251" s="3" t="s">
        <v>225</v>
      </c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4"/>
      <c r="AR251" s="3"/>
      <c r="AS251" s="3"/>
      <c r="AT251" s="3"/>
      <c r="AU251" s="3"/>
      <c r="AV251" s="3"/>
      <c r="AW251" s="99"/>
      <c r="AX251" s="3"/>
      <c r="AY251" s="3"/>
      <c r="AZ251" s="3"/>
    </row>
    <row r="252" spans="1:53" ht="15.6">
      <c r="B252" s="11" t="s">
        <v>933</v>
      </c>
      <c r="C252" s="12" t="s">
        <v>373</v>
      </c>
      <c r="D252" s="3"/>
      <c r="E252" s="4">
        <v>39</v>
      </c>
      <c r="F252" s="4"/>
      <c r="G252" s="3" t="s">
        <v>252</v>
      </c>
      <c r="H252" s="3" t="s">
        <v>23</v>
      </c>
      <c r="I252" s="4"/>
      <c r="J252" s="4"/>
      <c r="K252" s="4"/>
      <c r="L252" s="4"/>
      <c r="M252" s="4"/>
      <c r="N252" s="4"/>
      <c r="O252" s="4"/>
      <c r="P252" s="4">
        <f t="shared" si="47"/>
        <v>39</v>
      </c>
      <c r="Q252" s="4"/>
      <c r="R252" s="3"/>
      <c r="S252" s="3"/>
      <c r="T252" s="3" t="s">
        <v>154</v>
      </c>
      <c r="U252" s="3" t="s">
        <v>225</v>
      </c>
      <c r="V252" s="3"/>
      <c r="W252" s="3"/>
      <c r="X252" s="3"/>
      <c r="Y252" s="3"/>
      <c r="Z252" s="3"/>
      <c r="AA252" s="3" t="s">
        <v>181</v>
      </c>
      <c r="AB252" s="3" t="s">
        <v>404</v>
      </c>
      <c r="AC252" s="3" t="s">
        <v>405</v>
      </c>
      <c r="AD252" s="3" t="s">
        <v>501</v>
      </c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4"/>
      <c r="AR252" s="3"/>
      <c r="AS252" s="3"/>
      <c r="AT252" s="3"/>
      <c r="AU252" s="3"/>
      <c r="AV252" s="3"/>
      <c r="AW252" s="99"/>
      <c r="AX252" s="3"/>
      <c r="AY252" s="3"/>
      <c r="AZ252" s="3"/>
    </row>
    <row r="253" spans="1:53" ht="15.6">
      <c r="B253" s="11" t="s">
        <v>938</v>
      </c>
      <c r="C253" s="12" t="s">
        <v>373</v>
      </c>
      <c r="D253" s="3"/>
      <c r="E253" s="4">
        <v>41</v>
      </c>
      <c r="F253" s="4"/>
      <c r="G253" s="3" t="s">
        <v>252</v>
      </c>
      <c r="H253" s="3" t="s">
        <v>23</v>
      </c>
      <c r="I253" s="4"/>
      <c r="J253" s="4"/>
      <c r="K253" s="4"/>
      <c r="L253" s="4"/>
      <c r="M253" s="4"/>
      <c r="N253" s="4"/>
      <c r="O253" s="4"/>
      <c r="P253" s="4">
        <f t="shared" si="47"/>
        <v>41</v>
      </c>
      <c r="Q253" s="4"/>
      <c r="R253" s="3"/>
      <c r="S253" s="3"/>
      <c r="T253" s="3" t="s">
        <v>154</v>
      </c>
      <c r="U253" s="3" t="s">
        <v>225</v>
      </c>
      <c r="V253" s="3"/>
      <c r="W253" s="3"/>
      <c r="X253" s="3"/>
      <c r="Y253" s="3"/>
      <c r="Z253" s="3"/>
      <c r="AA253" s="3" t="s">
        <v>181</v>
      </c>
      <c r="AB253" s="3" t="s">
        <v>404</v>
      </c>
      <c r="AC253" s="3" t="s">
        <v>405</v>
      </c>
      <c r="AD253" s="3" t="s">
        <v>501</v>
      </c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4"/>
      <c r="AR253" s="3"/>
      <c r="AS253" s="3"/>
      <c r="AT253" s="3"/>
      <c r="AU253" s="3"/>
      <c r="AV253" s="3"/>
      <c r="AW253" s="99"/>
      <c r="AX253" s="3"/>
      <c r="AY253" s="3"/>
      <c r="AZ253" s="3"/>
    </row>
    <row r="254" spans="1:53" s="16" customFormat="1" ht="15.6">
      <c r="A254" s="7"/>
      <c r="B254" s="11" t="s">
        <v>937</v>
      </c>
      <c r="C254" s="2" t="s">
        <v>374</v>
      </c>
      <c r="D254" s="3"/>
      <c r="E254" s="4">
        <v>39</v>
      </c>
      <c r="F254" s="4"/>
      <c r="G254" s="3" t="s">
        <v>513</v>
      </c>
      <c r="H254" s="3" t="s">
        <v>455</v>
      </c>
      <c r="I254" s="4"/>
      <c r="J254" s="4"/>
      <c r="K254" s="4"/>
      <c r="L254" s="4"/>
      <c r="M254" s="4"/>
      <c r="N254" s="4"/>
      <c r="O254" s="4"/>
      <c r="P254" s="4">
        <f t="shared" si="47"/>
        <v>39</v>
      </c>
      <c r="Q254" s="4"/>
      <c r="R254" s="3" t="s">
        <v>354</v>
      </c>
      <c r="S254" s="3" t="s">
        <v>3</v>
      </c>
      <c r="T254" s="3" t="s">
        <v>153</v>
      </c>
      <c r="U254" s="3" t="s">
        <v>559</v>
      </c>
      <c r="V254" s="3" t="s">
        <v>156</v>
      </c>
      <c r="W254" s="3" t="s">
        <v>416</v>
      </c>
      <c r="X254" s="3"/>
      <c r="Y254" s="3"/>
      <c r="Z254" s="3"/>
      <c r="AA254" s="3" t="s">
        <v>181</v>
      </c>
      <c r="AB254" s="3" t="s">
        <v>404</v>
      </c>
      <c r="AC254" s="3" t="s">
        <v>405</v>
      </c>
      <c r="AD254" s="3" t="s">
        <v>501</v>
      </c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4"/>
      <c r="AR254" s="3"/>
      <c r="AS254" s="3"/>
      <c r="AT254" s="3"/>
      <c r="AU254" s="3"/>
      <c r="AV254" s="3"/>
      <c r="AW254" s="99"/>
      <c r="AX254" s="3"/>
      <c r="AY254" s="3"/>
      <c r="AZ254" s="3"/>
      <c r="BA254" s="15"/>
    </row>
    <row r="255" spans="1:53" s="246" customFormat="1" ht="41.4">
      <c r="A255" s="246" t="s">
        <v>142</v>
      </c>
      <c r="B255" s="247">
        <v>12</v>
      </c>
      <c r="C255" s="248" t="s">
        <v>781</v>
      </c>
      <c r="D255" s="249"/>
      <c r="E255" s="250">
        <f t="shared" ref="E255:AT255" si="48">SUM(E256:E261)/2</f>
        <v>174</v>
      </c>
      <c r="F255" s="250">
        <f t="shared" si="48"/>
        <v>0</v>
      </c>
      <c r="G255" s="250">
        <f t="shared" si="48"/>
        <v>0</v>
      </c>
      <c r="H255" s="250">
        <f t="shared" si="48"/>
        <v>0</v>
      </c>
      <c r="I255" s="250">
        <f t="shared" si="48"/>
        <v>0</v>
      </c>
      <c r="J255" s="250">
        <f t="shared" si="48"/>
        <v>0</v>
      </c>
      <c r="K255" s="250">
        <f t="shared" si="48"/>
        <v>0</v>
      </c>
      <c r="L255" s="250">
        <f t="shared" si="48"/>
        <v>0</v>
      </c>
      <c r="M255" s="250">
        <f t="shared" si="48"/>
        <v>0</v>
      </c>
      <c r="N255" s="250">
        <f t="shared" si="48"/>
        <v>0</v>
      </c>
      <c r="O255" s="250">
        <f t="shared" si="48"/>
        <v>0</v>
      </c>
      <c r="P255" s="250">
        <f t="shared" si="48"/>
        <v>175</v>
      </c>
      <c r="Q255" s="250">
        <f t="shared" si="48"/>
        <v>0</v>
      </c>
      <c r="R255" s="250">
        <f t="shared" si="48"/>
        <v>0</v>
      </c>
      <c r="S255" s="250">
        <f t="shared" si="48"/>
        <v>0</v>
      </c>
      <c r="T255" s="250">
        <f t="shared" si="48"/>
        <v>0</v>
      </c>
      <c r="U255" s="250">
        <f t="shared" si="48"/>
        <v>0</v>
      </c>
      <c r="V255" s="250">
        <f t="shared" si="48"/>
        <v>0</v>
      </c>
      <c r="W255" s="250">
        <f t="shared" si="48"/>
        <v>0</v>
      </c>
      <c r="X255" s="250">
        <f t="shared" si="48"/>
        <v>0</v>
      </c>
      <c r="Y255" s="250">
        <f t="shared" si="48"/>
        <v>0</v>
      </c>
      <c r="Z255" s="250">
        <f t="shared" si="48"/>
        <v>0</v>
      </c>
      <c r="AA255" s="250">
        <f t="shared" si="48"/>
        <v>0</v>
      </c>
      <c r="AB255" s="250">
        <f t="shared" si="48"/>
        <v>0</v>
      </c>
      <c r="AC255" s="250">
        <f t="shared" si="48"/>
        <v>0</v>
      </c>
      <c r="AD255" s="250">
        <f t="shared" si="48"/>
        <v>0</v>
      </c>
      <c r="AE255" s="250">
        <f t="shared" si="48"/>
        <v>0</v>
      </c>
      <c r="AF255" s="250">
        <f t="shared" si="48"/>
        <v>0</v>
      </c>
      <c r="AG255" s="250">
        <f t="shared" si="48"/>
        <v>0</v>
      </c>
      <c r="AH255" s="250">
        <f t="shared" si="48"/>
        <v>0</v>
      </c>
      <c r="AI255" s="250">
        <f t="shared" si="48"/>
        <v>0</v>
      </c>
      <c r="AJ255" s="250">
        <f t="shared" si="48"/>
        <v>0</v>
      </c>
      <c r="AK255" s="250">
        <f t="shared" si="48"/>
        <v>0</v>
      </c>
      <c r="AL255" s="250">
        <f t="shared" si="48"/>
        <v>0</v>
      </c>
      <c r="AM255" s="250">
        <f t="shared" si="48"/>
        <v>0</v>
      </c>
      <c r="AN255" s="250">
        <f t="shared" si="48"/>
        <v>0</v>
      </c>
      <c r="AO255" s="250">
        <f t="shared" si="48"/>
        <v>0</v>
      </c>
      <c r="AP255" s="250">
        <f t="shared" si="48"/>
        <v>0</v>
      </c>
      <c r="AQ255" s="250">
        <f t="shared" si="48"/>
        <v>0</v>
      </c>
      <c r="AR255" s="250">
        <f t="shared" si="48"/>
        <v>0</v>
      </c>
      <c r="AS255" s="250">
        <f t="shared" si="48"/>
        <v>0</v>
      </c>
      <c r="AT255" s="223">
        <f t="shared" si="48"/>
        <v>0</v>
      </c>
      <c r="AU255" s="250"/>
      <c r="AV255" s="250"/>
      <c r="AW255" s="250">
        <f>SUM(AW256:AW261)/2</f>
        <v>0</v>
      </c>
      <c r="AX255" s="250">
        <f>SUM(AX256:AX261)/2</f>
        <v>0</v>
      </c>
      <c r="AY255" s="250">
        <f>SUM(AY256:AY261)/2</f>
        <v>0</v>
      </c>
      <c r="AZ255" s="250">
        <v>0</v>
      </c>
      <c r="BA255" s="251"/>
    </row>
    <row r="256" spans="1:53" s="206" customFormat="1">
      <c r="A256" s="206" t="s">
        <v>364</v>
      </c>
      <c r="B256" s="207" t="s">
        <v>983</v>
      </c>
      <c r="C256" s="210" t="s">
        <v>401</v>
      </c>
      <c r="D256" s="207" t="s">
        <v>480</v>
      </c>
      <c r="E256" s="208">
        <f t="shared" ref="E256:AT256" si="49">SUM(E257:E261)</f>
        <v>174</v>
      </c>
      <c r="F256" s="208">
        <f t="shared" si="49"/>
        <v>0</v>
      </c>
      <c r="G256" s="208">
        <f t="shared" si="49"/>
        <v>0</v>
      </c>
      <c r="H256" s="208">
        <f t="shared" si="49"/>
        <v>0</v>
      </c>
      <c r="I256" s="208">
        <f t="shared" si="49"/>
        <v>0</v>
      </c>
      <c r="J256" s="208">
        <f t="shared" si="49"/>
        <v>0</v>
      </c>
      <c r="K256" s="208">
        <f t="shared" si="49"/>
        <v>0</v>
      </c>
      <c r="L256" s="208">
        <f t="shared" si="49"/>
        <v>0</v>
      </c>
      <c r="M256" s="208">
        <f t="shared" si="49"/>
        <v>0</v>
      </c>
      <c r="N256" s="208">
        <f t="shared" si="49"/>
        <v>0</v>
      </c>
      <c r="O256" s="208">
        <f t="shared" si="49"/>
        <v>0</v>
      </c>
      <c r="P256" s="208">
        <f t="shared" si="49"/>
        <v>175</v>
      </c>
      <c r="Q256" s="208">
        <f t="shared" si="49"/>
        <v>0</v>
      </c>
      <c r="R256" s="208">
        <f t="shared" si="49"/>
        <v>0</v>
      </c>
      <c r="S256" s="208">
        <f t="shared" si="49"/>
        <v>0</v>
      </c>
      <c r="T256" s="208">
        <f t="shared" si="49"/>
        <v>0</v>
      </c>
      <c r="U256" s="208">
        <f t="shared" si="49"/>
        <v>0</v>
      </c>
      <c r="V256" s="208">
        <f t="shared" si="49"/>
        <v>0</v>
      </c>
      <c r="W256" s="208">
        <f t="shared" si="49"/>
        <v>0</v>
      </c>
      <c r="X256" s="208">
        <f t="shared" si="49"/>
        <v>0</v>
      </c>
      <c r="Y256" s="208">
        <f t="shared" si="49"/>
        <v>0</v>
      </c>
      <c r="Z256" s="208">
        <f t="shared" si="49"/>
        <v>0</v>
      </c>
      <c r="AA256" s="208">
        <f t="shared" si="49"/>
        <v>0</v>
      </c>
      <c r="AB256" s="208">
        <f t="shared" si="49"/>
        <v>0</v>
      </c>
      <c r="AC256" s="208">
        <f t="shared" si="49"/>
        <v>0</v>
      </c>
      <c r="AD256" s="208">
        <f t="shared" si="49"/>
        <v>0</v>
      </c>
      <c r="AE256" s="208">
        <f t="shared" si="49"/>
        <v>0</v>
      </c>
      <c r="AF256" s="208">
        <f t="shared" si="49"/>
        <v>0</v>
      </c>
      <c r="AG256" s="208">
        <f t="shared" si="49"/>
        <v>0</v>
      </c>
      <c r="AH256" s="208">
        <f t="shared" si="49"/>
        <v>0</v>
      </c>
      <c r="AI256" s="208">
        <f t="shared" si="49"/>
        <v>0</v>
      </c>
      <c r="AJ256" s="208">
        <f t="shared" si="49"/>
        <v>0</v>
      </c>
      <c r="AK256" s="208">
        <f t="shared" si="49"/>
        <v>0</v>
      </c>
      <c r="AL256" s="208">
        <f t="shared" si="49"/>
        <v>0</v>
      </c>
      <c r="AM256" s="208">
        <f t="shared" si="49"/>
        <v>0</v>
      </c>
      <c r="AN256" s="208">
        <f t="shared" si="49"/>
        <v>0</v>
      </c>
      <c r="AO256" s="208">
        <f t="shared" si="49"/>
        <v>0</v>
      </c>
      <c r="AP256" s="208">
        <f t="shared" si="49"/>
        <v>0</v>
      </c>
      <c r="AQ256" s="208">
        <f t="shared" si="49"/>
        <v>0</v>
      </c>
      <c r="AR256" s="208">
        <f t="shared" si="49"/>
        <v>0</v>
      </c>
      <c r="AS256" s="208">
        <f t="shared" si="49"/>
        <v>0</v>
      </c>
      <c r="AT256" s="208">
        <f t="shared" si="49"/>
        <v>0</v>
      </c>
      <c r="AU256" s="208"/>
      <c r="AV256" s="208"/>
      <c r="AW256" s="208">
        <f>SUM(AW257:AW261)</f>
        <v>0</v>
      </c>
      <c r="AX256" s="208">
        <f>SUM(AX257:AX261)</f>
        <v>0</v>
      </c>
      <c r="AY256" s="208"/>
      <c r="AZ256" s="208"/>
      <c r="BA256" s="209"/>
    </row>
    <row r="257" spans="1:53" ht="16.8">
      <c r="B257" s="11">
        <v>295</v>
      </c>
      <c r="C257" s="2" t="s">
        <v>977</v>
      </c>
      <c r="D257" s="3"/>
      <c r="E257" s="4"/>
      <c r="F257" s="4"/>
      <c r="G257" s="3" t="s">
        <v>33</v>
      </c>
      <c r="H257" s="3" t="s">
        <v>33</v>
      </c>
      <c r="I257" s="4"/>
      <c r="J257" s="4"/>
      <c r="K257" s="4"/>
      <c r="L257" s="4"/>
      <c r="M257" s="4"/>
      <c r="N257" s="4"/>
      <c r="O257" s="4"/>
      <c r="P257" s="4">
        <v>1</v>
      </c>
      <c r="Q257" s="4"/>
      <c r="R257" s="3" t="s">
        <v>354</v>
      </c>
      <c r="S257" s="3"/>
      <c r="T257" s="3" t="s">
        <v>153</v>
      </c>
      <c r="U257" s="3"/>
      <c r="V257" s="3" t="s">
        <v>156</v>
      </c>
      <c r="W257" s="3" t="s">
        <v>417</v>
      </c>
      <c r="X257" s="3"/>
      <c r="Y257" s="3"/>
      <c r="Z257" s="3"/>
      <c r="AA257" s="3"/>
      <c r="AB257" s="3"/>
      <c r="AC257" s="3"/>
      <c r="AD257" s="3"/>
      <c r="AE257" s="4"/>
      <c r="AF257" s="3"/>
      <c r="AG257" s="3"/>
      <c r="AH257" s="3"/>
      <c r="AI257" s="3"/>
      <c r="AJ257" s="3"/>
      <c r="AK257" s="3"/>
      <c r="AL257" s="63"/>
      <c r="AM257" s="3"/>
      <c r="AN257" s="3"/>
      <c r="AO257" s="3"/>
      <c r="AP257" s="3">
        <f>+E257*2</f>
        <v>0</v>
      </c>
      <c r="AQ257" s="4">
        <f>+E257</f>
        <v>0</v>
      </c>
      <c r="AR257" s="3"/>
      <c r="AS257" s="3"/>
      <c r="AT257" s="3"/>
      <c r="AU257" s="3"/>
      <c r="AV257" s="3"/>
      <c r="AW257" s="3"/>
      <c r="AX257" s="3"/>
      <c r="AY257" s="3"/>
      <c r="AZ257" s="3"/>
    </row>
    <row r="258" spans="1:53" ht="15.6">
      <c r="B258" s="11" t="s">
        <v>517</v>
      </c>
      <c r="C258" s="12" t="s">
        <v>373</v>
      </c>
      <c r="D258" s="3"/>
      <c r="E258" s="4">
        <v>25</v>
      </c>
      <c r="F258" s="4"/>
      <c r="G258" s="3" t="s">
        <v>513</v>
      </c>
      <c r="H258" s="3" t="s">
        <v>455</v>
      </c>
      <c r="I258" s="4"/>
      <c r="J258" s="4"/>
      <c r="K258" s="4"/>
      <c r="L258" s="4"/>
      <c r="M258" s="4"/>
      <c r="N258" s="4"/>
      <c r="O258" s="4"/>
      <c r="P258" s="4">
        <f>E258</f>
        <v>25</v>
      </c>
      <c r="Q258" s="4"/>
      <c r="R258" s="3" t="s">
        <v>354</v>
      </c>
      <c r="S258" s="3" t="s">
        <v>3</v>
      </c>
      <c r="T258" s="3" t="s">
        <v>191</v>
      </c>
      <c r="U258" s="3" t="s">
        <v>559</v>
      </c>
      <c r="V258" s="3" t="s">
        <v>192</v>
      </c>
      <c r="W258" s="3" t="s">
        <v>416</v>
      </c>
      <c r="X258" s="3"/>
      <c r="Y258" s="3"/>
      <c r="Z258" s="3"/>
      <c r="AA258" s="3" t="s">
        <v>181</v>
      </c>
      <c r="AB258" s="3" t="s">
        <v>404</v>
      </c>
      <c r="AC258" s="3" t="s">
        <v>405</v>
      </c>
      <c r="AD258" s="3" t="s">
        <v>501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4"/>
      <c r="AR258" s="3"/>
      <c r="AS258" s="3"/>
      <c r="AT258" s="3"/>
      <c r="AU258" s="3"/>
      <c r="AV258" s="3"/>
      <c r="AW258" s="99"/>
      <c r="AX258" s="3"/>
      <c r="AY258" s="3"/>
      <c r="AZ258" s="3"/>
    </row>
    <row r="259" spans="1:53" ht="15.6">
      <c r="B259" s="11" t="s">
        <v>518</v>
      </c>
      <c r="C259" s="12" t="s">
        <v>373</v>
      </c>
      <c r="D259" s="3"/>
      <c r="E259" s="4">
        <v>51</v>
      </c>
      <c r="F259" s="4"/>
      <c r="G259" s="3" t="s">
        <v>252</v>
      </c>
      <c r="H259" s="3" t="s">
        <v>23</v>
      </c>
      <c r="I259" s="4"/>
      <c r="J259" s="4"/>
      <c r="K259" s="4"/>
      <c r="L259" s="4"/>
      <c r="M259" s="4"/>
      <c r="N259" s="4"/>
      <c r="O259" s="4"/>
      <c r="P259" s="4">
        <f>E259</f>
        <v>51</v>
      </c>
      <c r="Q259" s="4"/>
      <c r="R259" s="3"/>
      <c r="S259" s="3"/>
      <c r="T259" s="3" t="s">
        <v>154</v>
      </c>
      <c r="U259" s="3" t="s">
        <v>225</v>
      </c>
      <c r="V259" s="3"/>
      <c r="W259" s="3"/>
      <c r="X259" s="3"/>
      <c r="Y259" s="3"/>
      <c r="Z259" s="3"/>
      <c r="AA259" s="3" t="s">
        <v>181</v>
      </c>
      <c r="AB259" s="3" t="s">
        <v>404</v>
      </c>
      <c r="AC259" s="3" t="s">
        <v>405</v>
      </c>
      <c r="AD259" s="3" t="s">
        <v>501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4"/>
      <c r="AR259" s="3"/>
      <c r="AS259" s="3"/>
      <c r="AT259" s="3"/>
      <c r="AU259" s="3"/>
      <c r="AV259" s="3"/>
      <c r="AW259" s="99"/>
      <c r="AX259" s="3"/>
      <c r="AY259" s="3"/>
      <c r="AZ259" s="3"/>
    </row>
    <row r="260" spans="1:53" ht="15.6">
      <c r="B260" s="11" t="s">
        <v>519</v>
      </c>
      <c r="C260" s="12" t="s">
        <v>373</v>
      </c>
      <c r="D260" s="3"/>
      <c r="E260" s="4">
        <v>49</v>
      </c>
      <c r="F260" s="4"/>
      <c r="G260" s="3" t="s">
        <v>252</v>
      </c>
      <c r="H260" s="3" t="s">
        <v>23</v>
      </c>
      <c r="I260" s="4"/>
      <c r="J260" s="4"/>
      <c r="K260" s="4"/>
      <c r="L260" s="4"/>
      <c r="M260" s="4"/>
      <c r="N260" s="4"/>
      <c r="O260" s="4"/>
      <c r="P260" s="4">
        <f>E260</f>
        <v>49</v>
      </c>
      <c r="Q260" s="4"/>
      <c r="R260" s="3"/>
      <c r="S260" s="3"/>
      <c r="T260" s="3" t="s">
        <v>154</v>
      </c>
      <c r="U260" s="3" t="s">
        <v>225</v>
      </c>
      <c r="V260" s="3"/>
      <c r="W260" s="3"/>
      <c r="X260" s="3"/>
      <c r="Y260" s="3"/>
      <c r="Z260" s="3"/>
      <c r="AA260" s="3" t="s">
        <v>181</v>
      </c>
      <c r="AB260" s="3" t="s">
        <v>404</v>
      </c>
      <c r="AC260" s="3" t="s">
        <v>405</v>
      </c>
      <c r="AD260" s="3" t="s">
        <v>501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4"/>
      <c r="AR260" s="3"/>
      <c r="AS260" s="3"/>
      <c r="AT260" s="3"/>
      <c r="AU260" s="3"/>
      <c r="AV260" s="3"/>
      <c r="AW260" s="99"/>
      <c r="AX260" s="3"/>
      <c r="AY260" s="3"/>
      <c r="AZ260" s="3"/>
    </row>
    <row r="261" spans="1:53" s="16" customFormat="1" ht="15.6">
      <c r="A261" s="7"/>
      <c r="B261" s="11" t="s">
        <v>343</v>
      </c>
      <c r="C261" s="2" t="s">
        <v>374</v>
      </c>
      <c r="D261" s="3"/>
      <c r="E261" s="4">
        <v>49</v>
      </c>
      <c r="F261" s="4"/>
      <c r="G261" s="3" t="s">
        <v>513</v>
      </c>
      <c r="H261" s="3" t="s">
        <v>455</v>
      </c>
      <c r="I261" s="4"/>
      <c r="J261" s="4"/>
      <c r="K261" s="4"/>
      <c r="L261" s="4"/>
      <c r="M261" s="4"/>
      <c r="N261" s="4"/>
      <c r="O261" s="4"/>
      <c r="P261" s="4">
        <f>E261</f>
        <v>49</v>
      </c>
      <c r="Q261" s="4"/>
      <c r="R261" s="3" t="s">
        <v>354</v>
      </c>
      <c r="S261" s="3" t="s">
        <v>3</v>
      </c>
      <c r="T261" s="3" t="s">
        <v>153</v>
      </c>
      <c r="U261" s="3" t="s">
        <v>559</v>
      </c>
      <c r="V261" s="3" t="s">
        <v>156</v>
      </c>
      <c r="W261" s="3" t="s">
        <v>416</v>
      </c>
      <c r="X261" s="3"/>
      <c r="Y261" s="3"/>
      <c r="Z261" s="3"/>
      <c r="AA261" s="3" t="s">
        <v>181</v>
      </c>
      <c r="AB261" s="3" t="s">
        <v>404</v>
      </c>
      <c r="AC261" s="3" t="s">
        <v>405</v>
      </c>
      <c r="AD261" s="3" t="s">
        <v>501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4"/>
      <c r="AR261" s="3"/>
      <c r="AS261" s="3"/>
      <c r="AT261" s="3"/>
      <c r="AU261" s="3"/>
      <c r="AV261" s="3"/>
      <c r="AW261" s="99"/>
      <c r="AX261" s="3"/>
      <c r="AY261" s="3"/>
      <c r="AZ261" s="3"/>
      <c r="BA261" s="15"/>
    </row>
    <row r="262" spans="1:53" s="246" customFormat="1" ht="41.4">
      <c r="A262" s="246" t="s">
        <v>142</v>
      </c>
      <c r="B262" s="247">
        <v>13</v>
      </c>
      <c r="C262" s="248" t="s">
        <v>784</v>
      </c>
      <c r="D262" s="249"/>
      <c r="E262" s="250">
        <f t="shared" ref="E262:AZ262" si="50">SUM(E263:E288)/2</f>
        <v>701</v>
      </c>
      <c r="F262" s="250">
        <f t="shared" si="50"/>
        <v>0</v>
      </c>
      <c r="G262" s="250">
        <f t="shared" si="50"/>
        <v>0</v>
      </c>
      <c r="H262" s="250">
        <f t="shared" si="50"/>
        <v>0</v>
      </c>
      <c r="I262" s="250">
        <f t="shared" si="50"/>
        <v>0</v>
      </c>
      <c r="J262" s="250">
        <f t="shared" si="50"/>
        <v>0</v>
      </c>
      <c r="K262" s="250">
        <f t="shared" si="50"/>
        <v>0</v>
      </c>
      <c r="L262" s="250">
        <f t="shared" si="50"/>
        <v>0</v>
      </c>
      <c r="M262" s="250">
        <f t="shared" si="50"/>
        <v>0</v>
      </c>
      <c r="N262" s="250">
        <f t="shared" si="50"/>
        <v>0</v>
      </c>
      <c r="O262" s="250">
        <f t="shared" si="50"/>
        <v>392</v>
      </c>
      <c r="P262" s="250">
        <f t="shared" si="50"/>
        <v>0</v>
      </c>
      <c r="Q262" s="250">
        <f t="shared" si="50"/>
        <v>0</v>
      </c>
      <c r="R262" s="250">
        <f t="shared" si="50"/>
        <v>0</v>
      </c>
      <c r="S262" s="250">
        <f t="shared" si="50"/>
        <v>0</v>
      </c>
      <c r="T262" s="250">
        <f t="shared" si="50"/>
        <v>0</v>
      </c>
      <c r="U262" s="250">
        <f t="shared" si="50"/>
        <v>0</v>
      </c>
      <c r="V262" s="250">
        <f t="shared" si="50"/>
        <v>0</v>
      </c>
      <c r="W262" s="250">
        <f t="shared" si="50"/>
        <v>0</v>
      </c>
      <c r="X262" s="250">
        <f t="shared" si="50"/>
        <v>0</v>
      </c>
      <c r="Y262" s="250">
        <f t="shared" si="50"/>
        <v>0</v>
      </c>
      <c r="Z262" s="250">
        <f t="shared" si="50"/>
        <v>0</v>
      </c>
      <c r="AA262" s="250">
        <f t="shared" si="50"/>
        <v>0</v>
      </c>
      <c r="AB262" s="250">
        <f t="shared" si="50"/>
        <v>0</v>
      </c>
      <c r="AC262" s="250">
        <f t="shared" si="50"/>
        <v>0</v>
      </c>
      <c r="AD262" s="250">
        <f t="shared" si="50"/>
        <v>0</v>
      </c>
      <c r="AE262" s="250">
        <f t="shared" si="50"/>
        <v>0</v>
      </c>
      <c r="AF262" s="250">
        <f t="shared" si="50"/>
        <v>0</v>
      </c>
      <c r="AG262" s="250">
        <f t="shared" si="50"/>
        <v>0</v>
      </c>
      <c r="AH262" s="250">
        <f t="shared" si="50"/>
        <v>385</v>
      </c>
      <c r="AI262" s="250">
        <f t="shared" si="50"/>
        <v>0</v>
      </c>
      <c r="AJ262" s="250">
        <f t="shared" si="50"/>
        <v>0</v>
      </c>
      <c r="AK262" s="250">
        <f t="shared" si="50"/>
        <v>0</v>
      </c>
      <c r="AL262" s="250">
        <f t="shared" si="50"/>
        <v>0</v>
      </c>
      <c r="AM262" s="250">
        <f t="shared" si="50"/>
        <v>0</v>
      </c>
      <c r="AN262" s="250">
        <f t="shared" si="50"/>
        <v>0</v>
      </c>
      <c r="AO262" s="250">
        <f t="shared" si="50"/>
        <v>0</v>
      </c>
      <c r="AP262" s="250">
        <f t="shared" si="50"/>
        <v>0</v>
      </c>
      <c r="AQ262" s="250">
        <f t="shared" si="50"/>
        <v>0</v>
      </c>
      <c r="AR262" s="250">
        <f t="shared" si="50"/>
        <v>0</v>
      </c>
      <c r="AS262" s="250">
        <f t="shared" si="50"/>
        <v>0</v>
      </c>
      <c r="AT262" s="223">
        <f t="shared" si="50"/>
        <v>0</v>
      </c>
      <c r="AU262" s="250">
        <f t="shared" si="50"/>
        <v>0</v>
      </c>
      <c r="AV262" s="250">
        <f t="shared" si="50"/>
        <v>0</v>
      </c>
      <c r="AW262" s="250">
        <f t="shared" si="50"/>
        <v>0</v>
      </c>
      <c r="AX262" s="250">
        <f t="shared" si="50"/>
        <v>0</v>
      </c>
      <c r="AY262" s="250">
        <f t="shared" si="50"/>
        <v>0</v>
      </c>
      <c r="AZ262" s="250">
        <f t="shared" si="50"/>
        <v>0</v>
      </c>
      <c r="BA262" s="251"/>
    </row>
    <row r="263" spans="1:53" s="206" customFormat="1" ht="15" customHeight="1">
      <c r="A263" s="206" t="s">
        <v>364</v>
      </c>
      <c r="B263" s="207" t="s">
        <v>987</v>
      </c>
      <c r="C263" s="210" t="s">
        <v>401</v>
      </c>
      <c r="D263" s="207" t="s">
        <v>480</v>
      </c>
      <c r="E263" s="208">
        <f t="shared" ref="E263:AT263" si="51">SUM(E264:E265)</f>
        <v>25</v>
      </c>
      <c r="F263" s="208">
        <f t="shared" si="51"/>
        <v>0</v>
      </c>
      <c r="G263" s="208">
        <f t="shared" si="51"/>
        <v>0</v>
      </c>
      <c r="H263" s="208">
        <f t="shared" si="51"/>
        <v>0</v>
      </c>
      <c r="I263" s="208">
        <f t="shared" si="51"/>
        <v>0</v>
      </c>
      <c r="J263" s="208">
        <f t="shared" si="51"/>
        <v>0</v>
      </c>
      <c r="K263" s="208">
        <f t="shared" si="51"/>
        <v>0</v>
      </c>
      <c r="L263" s="208">
        <f t="shared" si="51"/>
        <v>0</v>
      </c>
      <c r="M263" s="208">
        <f t="shared" si="51"/>
        <v>0</v>
      </c>
      <c r="N263" s="208">
        <f t="shared" si="51"/>
        <v>0</v>
      </c>
      <c r="O263" s="208">
        <f t="shared" si="51"/>
        <v>33</v>
      </c>
      <c r="P263" s="208">
        <f t="shared" si="51"/>
        <v>0</v>
      </c>
      <c r="Q263" s="208">
        <f t="shared" si="51"/>
        <v>0</v>
      </c>
      <c r="R263" s="208">
        <f t="shared" si="51"/>
        <v>0</v>
      </c>
      <c r="S263" s="208">
        <f t="shared" si="51"/>
        <v>0</v>
      </c>
      <c r="T263" s="208">
        <f t="shared" si="51"/>
        <v>0</v>
      </c>
      <c r="U263" s="208">
        <f t="shared" si="51"/>
        <v>0</v>
      </c>
      <c r="V263" s="208">
        <f t="shared" si="51"/>
        <v>0</v>
      </c>
      <c r="W263" s="208">
        <f t="shared" si="51"/>
        <v>0</v>
      </c>
      <c r="X263" s="208">
        <f t="shared" si="51"/>
        <v>0</v>
      </c>
      <c r="Y263" s="208">
        <f t="shared" si="51"/>
        <v>0</v>
      </c>
      <c r="Z263" s="208">
        <f t="shared" si="51"/>
        <v>0</v>
      </c>
      <c r="AA263" s="208">
        <f t="shared" si="51"/>
        <v>0</v>
      </c>
      <c r="AB263" s="208">
        <f t="shared" si="51"/>
        <v>0</v>
      </c>
      <c r="AC263" s="208">
        <f t="shared" si="51"/>
        <v>0</v>
      </c>
      <c r="AD263" s="208">
        <f t="shared" si="51"/>
        <v>0</v>
      </c>
      <c r="AE263" s="208">
        <f t="shared" si="51"/>
        <v>0</v>
      </c>
      <c r="AF263" s="208">
        <f t="shared" si="51"/>
        <v>0</v>
      </c>
      <c r="AG263" s="208">
        <f t="shared" si="51"/>
        <v>0</v>
      </c>
      <c r="AH263" s="208">
        <f t="shared" si="51"/>
        <v>25</v>
      </c>
      <c r="AI263" s="208">
        <f t="shared" si="51"/>
        <v>0</v>
      </c>
      <c r="AJ263" s="208">
        <f t="shared" si="51"/>
        <v>0</v>
      </c>
      <c r="AK263" s="208">
        <f t="shared" si="51"/>
        <v>0</v>
      </c>
      <c r="AL263" s="208">
        <f t="shared" si="51"/>
        <v>0</v>
      </c>
      <c r="AM263" s="208">
        <f t="shared" si="51"/>
        <v>0</v>
      </c>
      <c r="AN263" s="208">
        <f t="shared" si="51"/>
        <v>0</v>
      </c>
      <c r="AO263" s="208">
        <f t="shared" si="51"/>
        <v>0</v>
      </c>
      <c r="AP263" s="208">
        <f t="shared" si="51"/>
        <v>0</v>
      </c>
      <c r="AQ263" s="208">
        <f t="shared" si="51"/>
        <v>0</v>
      </c>
      <c r="AR263" s="208">
        <f t="shared" si="51"/>
        <v>0</v>
      </c>
      <c r="AS263" s="208">
        <f t="shared" si="51"/>
        <v>0</v>
      </c>
      <c r="AT263" s="208">
        <f t="shared" si="51"/>
        <v>0</v>
      </c>
      <c r="AU263" s="208"/>
      <c r="AV263" s="208"/>
      <c r="AW263" s="208">
        <f>SUM(AW264:AW265)</f>
        <v>0</v>
      </c>
      <c r="AX263" s="208">
        <f>SUM(AX264:AX265)</f>
        <v>0</v>
      </c>
      <c r="AY263" s="208"/>
      <c r="AZ263" s="208"/>
      <c r="BA263" s="209"/>
    </row>
    <row r="264" spans="1:53" ht="16.8">
      <c r="B264" s="11">
        <v>191</v>
      </c>
      <c r="C264" s="2" t="s">
        <v>977</v>
      </c>
      <c r="D264" s="3"/>
      <c r="E264" s="4"/>
      <c r="F264" s="4"/>
      <c r="G264" s="3" t="s">
        <v>33</v>
      </c>
      <c r="H264" s="3" t="s">
        <v>33</v>
      </c>
      <c r="I264" s="4"/>
      <c r="J264" s="4"/>
      <c r="K264" s="4"/>
      <c r="L264" s="4"/>
      <c r="M264" s="4"/>
      <c r="N264" s="4"/>
      <c r="O264" s="4">
        <v>8</v>
      </c>
      <c r="P264" s="4"/>
      <c r="Q264" s="4"/>
      <c r="R264" s="3" t="s">
        <v>354</v>
      </c>
      <c r="S264" s="3"/>
      <c r="T264" s="3" t="s">
        <v>153</v>
      </c>
      <c r="U264" s="3"/>
      <c r="V264" s="3" t="s">
        <v>156</v>
      </c>
      <c r="W264" s="3" t="s">
        <v>416</v>
      </c>
      <c r="X264" s="3"/>
      <c r="Y264" s="3"/>
      <c r="Z264" s="3" t="s">
        <v>345</v>
      </c>
      <c r="AA264" s="3"/>
      <c r="AB264" s="3"/>
      <c r="AC264" s="3"/>
      <c r="AD264" s="3"/>
      <c r="AE264" s="4"/>
      <c r="AF264" s="3"/>
      <c r="AG264" s="3"/>
      <c r="AH264" s="3"/>
      <c r="AI264" s="3"/>
      <c r="AJ264" s="3"/>
      <c r="AK264" s="3"/>
      <c r="AL264" s="63"/>
      <c r="AM264" s="3"/>
      <c r="AN264" s="3"/>
      <c r="AO264" s="3"/>
      <c r="AP264" s="3">
        <f>+E264*2</f>
        <v>0</v>
      </c>
      <c r="AQ264" s="4">
        <f>+E264</f>
        <v>0</v>
      </c>
      <c r="AR264" s="3"/>
      <c r="AS264" s="3"/>
      <c r="AT264" s="3"/>
      <c r="AU264" s="3"/>
      <c r="AV264" s="3"/>
      <c r="AW264" s="3"/>
      <c r="AX264" s="3"/>
      <c r="AY264" s="3"/>
      <c r="AZ264" s="3"/>
    </row>
    <row r="265" spans="1:53" ht="15.6">
      <c r="B265" s="11" t="s">
        <v>985</v>
      </c>
      <c r="C265" s="12" t="s">
        <v>986</v>
      </c>
      <c r="D265" s="3"/>
      <c r="E265" s="4">
        <v>25</v>
      </c>
      <c r="F265" s="4"/>
      <c r="G265" s="3" t="s">
        <v>513</v>
      </c>
      <c r="H265" s="3" t="s">
        <v>455</v>
      </c>
      <c r="I265" s="4"/>
      <c r="J265" s="4"/>
      <c r="K265" s="4"/>
      <c r="L265" s="4"/>
      <c r="M265" s="4"/>
      <c r="N265" s="4"/>
      <c r="O265" s="4">
        <f>+E265</f>
        <v>25</v>
      </c>
      <c r="P265" s="4"/>
      <c r="Q265" s="4"/>
      <c r="R265" s="3" t="s">
        <v>354</v>
      </c>
      <c r="S265" s="3" t="s">
        <v>3</v>
      </c>
      <c r="T265" s="3" t="s">
        <v>191</v>
      </c>
      <c r="U265" s="3" t="s">
        <v>559</v>
      </c>
      <c r="V265" s="3" t="s">
        <v>192</v>
      </c>
      <c r="W265" s="3" t="s">
        <v>416</v>
      </c>
      <c r="X265" s="3"/>
      <c r="Y265" s="3"/>
      <c r="Z265" s="3"/>
      <c r="AA265" s="3" t="s">
        <v>181</v>
      </c>
      <c r="AB265" s="3" t="s">
        <v>404</v>
      </c>
      <c r="AC265" s="3" t="s">
        <v>405</v>
      </c>
      <c r="AD265" s="3" t="s">
        <v>501</v>
      </c>
      <c r="AE265" s="3"/>
      <c r="AF265" s="3"/>
      <c r="AG265" s="3"/>
      <c r="AH265" s="4">
        <f>+O265</f>
        <v>25</v>
      </c>
      <c r="AI265" s="3"/>
      <c r="AJ265" s="3"/>
      <c r="AK265" s="3"/>
      <c r="AL265" s="3"/>
      <c r="AM265" s="3"/>
      <c r="AN265" s="3"/>
      <c r="AO265" s="3" t="s">
        <v>966</v>
      </c>
      <c r="AP265" s="3"/>
      <c r="AQ265" s="4"/>
      <c r="AR265" s="3"/>
      <c r="AS265" s="3"/>
      <c r="AT265" s="3"/>
      <c r="AU265" s="3"/>
      <c r="AV265" s="3"/>
      <c r="AW265" s="99"/>
      <c r="AX265" s="3"/>
      <c r="AY265" s="3"/>
      <c r="AZ265" s="3"/>
    </row>
    <row r="266" spans="1:53" s="206" customFormat="1" ht="15" customHeight="1">
      <c r="A266" s="206" t="s">
        <v>364</v>
      </c>
      <c r="B266" s="207" t="s">
        <v>988</v>
      </c>
      <c r="C266" s="210" t="s">
        <v>1257</v>
      </c>
      <c r="D266" s="207" t="s">
        <v>1217</v>
      </c>
      <c r="E266" s="208">
        <f t="shared" ref="E266:AZ266" si="52">SUM(E267:E279)</f>
        <v>360</v>
      </c>
      <c r="F266" s="208">
        <f t="shared" si="52"/>
        <v>0</v>
      </c>
      <c r="G266" s="208">
        <f t="shared" si="52"/>
        <v>0</v>
      </c>
      <c r="H266" s="208">
        <f t="shared" si="52"/>
        <v>0</v>
      </c>
      <c r="I266" s="208">
        <f t="shared" si="52"/>
        <v>0</v>
      </c>
      <c r="J266" s="208">
        <f t="shared" si="52"/>
        <v>0</v>
      </c>
      <c r="K266" s="208">
        <f t="shared" si="52"/>
        <v>0</v>
      </c>
      <c r="L266" s="208">
        <f t="shared" si="52"/>
        <v>0</v>
      </c>
      <c r="M266" s="208">
        <f t="shared" si="52"/>
        <v>0</v>
      </c>
      <c r="N266" s="208">
        <f t="shared" si="52"/>
        <v>0</v>
      </c>
      <c r="O266" s="208">
        <f t="shared" si="52"/>
        <v>42</v>
      </c>
      <c r="P266" s="208">
        <f t="shared" si="52"/>
        <v>0</v>
      </c>
      <c r="Q266" s="208">
        <f t="shared" si="52"/>
        <v>0</v>
      </c>
      <c r="R266" s="208">
        <f t="shared" si="52"/>
        <v>0</v>
      </c>
      <c r="S266" s="208">
        <f t="shared" si="52"/>
        <v>0</v>
      </c>
      <c r="T266" s="208">
        <f t="shared" si="52"/>
        <v>0</v>
      </c>
      <c r="U266" s="208">
        <f t="shared" si="52"/>
        <v>0</v>
      </c>
      <c r="V266" s="208">
        <f t="shared" si="52"/>
        <v>0</v>
      </c>
      <c r="W266" s="208">
        <f t="shared" si="52"/>
        <v>0</v>
      </c>
      <c r="X266" s="208">
        <f t="shared" si="52"/>
        <v>0</v>
      </c>
      <c r="Y266" s="208">
        <f t="shared" si="52"/>
        <v>0</v>
      </c>
      <c r="Z266" s="208">
        <f t="shared" si="52"/>
        <v>0</v>
      </c>
      <c r="AA266" s="208">
        <f t="shared" si="52"/>
        <v>0</v>
      </c>
      <c r="AB266" s="208">
        <f t="shared" si="52"/>
        <v>0</v>
      </c>
      <c r="AC266" s="208">
        <f t="shared" si="52"/>
        <v>0</v>
      </c>
      <c r="AD266" s="208">
        <f t="shared" si="52"/>
        <v>0</v>
      </c>
      <c r="AE266" s="208">
        <f t="shared" si="52"/>
        <v>0</v>
      </c>
      <c r="AF266" s="208">
        <f t="shared" si="52"/>
        <v>0</v>
      </c>
      <c r="AG266" s="208">
        <f t="shared" si="52"/>
        <v>0</v>
      </c>
      <c r="AH266" s="208">
        <f t="shared" si="52"/>
        <v>360</v>
      </c>
      <c r="AI266" s="208">
        <f t="shared" si="52"/>
        <v>0</v>
      </c>
      <c r="AJ266" s="208">
        <f t="shared" si="52"/>
        <v>0</v>
      </c>
      <c r="AK266" s="208">
        <f t="shared" si="52"/>
        <v>0</v>
      </c>
      <c r="AL266" s="208">
        <f t="shared" si="52"/>
        <v>0</v>
      </c>
      <c r="AM266" s="208">
        <f t="shared" si="52"/>
        <v>0</v>
      </c>
      <c r="AN266" s="208">
        <f t="shared" si="52"/>
        <v>0</v>
      </c>
      <c r="AO266" s="208">
        <f t="shared" si="52"/>
        <v>0</v>
      </c>
      <c r="AP266" s="208">
        <f t="shared" si="52"/>
        <v>0</v>
      </c>
      <c r="AQ266" s="208">
        <f t="shared" si="52"/>
        <v>0</v>
      </c>
      <c r="AR266" s="208">
        <f t="shared" si="52"/>
        <v>0</v>
      </c>
      <c r="AS266" s="208">
        <f t="shared" si="52"/>
        <v>0</v>
      </c>
      <c r="AT266" s="208">
        <f t="shared" si="52"/>
        <v>0</v>
      </c>
      <c r="AU266" s="208">
        <f t="shared" si="52"/>
        <v>0</v>
      </c>
      <c r="AV266" s="208">
        <f t="shared" si="52"/>
        <v>0</v>
      </c>
      <c r="AW266" s="208">
        <f t="shared" si="52"/>
        <v>0</v>
      </c>
      <c r="AX266" s="208">
        <f t="shared" si="52"/>
        <v>0</v>
      </c>
      <c r="AY266" s="208">
        <f t="shared" si="52"/>
        <v>0</v>
      </c>
      <c r="AZ266" s="208">
        <f t="shared" si="52"/>
        <v>0</v>
      </c>
      <c r="BA266" s="209"/>
    </row>
    <row r="267" spans="1:53" ht="16.8">
      <c r="B267" s="11">
        <v>191</v>
      </c>
      <c r="C267" s="2" t="s">
        <v>977</v>
      </c>
      <c r="D267" s="3"/>
      <c r="E267" s="4"/>
      <c r="F267" s="4"/>
      <c r="G267" s="3" t="s">
        <v>33</v>
      </c>
      <c r="H267" s="3" t="s">
        <v>33</v>
      </c>
      <c r="I267" s="4"/>
      <c r="J267" s="4"/>
      <c r="K267" s="4"/>
      <c r="L267" s="4"/>
      <c r="M267" s="4"/>
      <c r="N267" s="4"/>
      <c r="O267" s="4">
        <v>8</v>
      </c>
      <c r="P267" s="4"/>
      <c r="Q267" s="4"/>
      <c r="R267" s="3" t="s">
        <v>354</v>
      </c>
      <c r="S267" s="3"/>
      <c r="T267" s="3" t="s">
        <v>153</v>
      </c>
      <c r="U267" s="3"/>
      <c r="V267" s="3" t="s">
        <v>156</v>
      </c>
      <c r="W267" s="3" t="s">
        <v>416</v>
      </c>
      <c r="X267" s="3"/>
      <c r="Y267" s="3"/>
      <c r="Z267" s="3" t="s">
        <v>345</v>
      </c>
      <c r="AA267" s="3"/>
      <c r="AB267" s="3"/>
      <c r="AC267" s="3"/>
      <c r="AD267" s="3"/>
      <c r="AE267" s="4"/>
      <c r="AF267" s="3"/>
      <c r="AG267" s="3"/>
      <c r="AH267" s="3"/>
      <c r="AI267" s="3"/>
      <c r="AJ267" s="3"/>
      <c r="AK267" s="3"/>
      <c r="AL267" s="63"/>
      <c r="AM267" s="3"/>
      <c r="AN267" s="3"/>
      <c r="AO267" s="3"/>
      <c r="AP267" s="3">
        <f>+E267*2</f>
        <v>0</v>
      </c>
      <c r="AQ267" s="4">
        <f>+E267</f>
        <v>0</v>
      </c>
      <c r="AR267" s="3"/>
      <c r="AS267" s="3"/>
      <c r="AT267" s="3"/>
      <c r="AU267" s="3"/>
      <c r="AV267" s="3"/>
      <c r="AW267" s="3"/>
      <c r="AX267" s="3"/>
      <c r="AY267" s="3"/>
      <c r="AZ267" s="3"/>
    </row>
    <row r="268" spans="1:53" ht="15.6">
      <c r="B268" s="11" t="s">
        <v>525</v>
      </c>
      <c r="C268" s="12" t="s">
        <v>989</v>
      </c>
      <c r="D268" s="3"/>
      <c r="E268" s="4">
        <v>34</v>
      </c>
      <c r="F268" s="4"/>
      <c r="G268" s="3" t="s">
        <v>515</v>
      </c>
      <c r="H268" s="3" t="s">
        <v>453</v>
      </c>
      <c r="I268" s="4"/>
      <c r="J268" s="4"/>
      <c r="K268" s="4"/>
      <c r="L268" s="4"/>
      <c r="M268" s="4"/>
      <c r="N268" s="4"/>
      <c r="O268" s="4">
        <f>+E268</f>
        <v>34</v>
      </c>
      <c r="P268" s="4"/>
      <c r="Q268" s="4"/>
      <c r="R268" s="3" t="s">
        <v>354</v>
      </c>
      <c r="S268" s="3" t="s">
        <v>3</v>
      </c>
      <c r="T268" s="3" t="s">
        <v>990</v>
      </c>
      <c r="U268" s="3" t="s">
        <v>559</v>
      </c>
      <c r="V268" s="3" t="s">
        <v>991</v>
      </c>
      <c r="W268" s="3" t="s">
        <v>416</v>
      </c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4">
        <f t="shared" ref="AH268:AH279" si="53">+E268</f>
        <v>34</v>
      </c>
      <c r="AI268" s="3"/>
      <c r="AJ268" s="3"/>
      <c r="AK268" s="3"/>
      <c r="AL268" s="3"/>
      <c r="AM268" s="3" t="s">
        <v>276</v>
      </c>
      <c r="AN268" s="3"/>
      <c r="AO268" s="3" t="s">
        <v>966</v>
      </c>
      <c r="AP268" s="3"/>
      <c r="AQ268" s="4"/>
      <c r="AR268" s="3"/>
      <c r="AS268" s="3"/>
      <c r="AT268" s="3"/>
      <c r="AU268" s="3"/>
      <c r="AV268" s="3"/>
      <c r="AW268" s="99"/>
      <c r="AX268" s="3"/>
      <c r="AY268" s="3"/>
      <c r="AZ268" s="3"/>
    </row>
    <row r="269" spans="1:53" ht="15.6">
      <c r="B269" s="11" t="s">
        <v>521</v>
      </c>
      <c r="C269" s="12" t="s">
        <v>989</v>
      </c>
      <c r="D269" s="3"/>
      <c r="E269" s="4">
        <v>27</v>
      </c>
      <c r="F269" s="4"/>
      <c r="G269" s="3" t="s">
        <v>515</v>
      </c>
      <c r="H269" s="3" t="s">
        <v>453</v>
      </c>
      <c r="I269" s="4"/>
      <c r="J269" s="4"/>
      <c r="K269" s="4"/>
      <c r="L269" s="4"/>
      <c r="M269" s="4"/>
      <c r="N269" s="4"/>
      <c r="O269" s="4"/>
      <c r="P269" s="4"/>
      <c r="Q269" s="4"/>
      <c r="R269" s="3" t="s">
        <v>354</v>
      </c>
      <c r="S269" s="3" t="s">
        <v>3</v>
      </c>
      <c r="T269" s="3" t="s">
        <v>154</v>
      </c>
      <c r="U269" s="3" t="s">
        <v>225</v>
      </c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4">
        <f t="shared" si="53"/>
        <v>27</v>
      </c>
      <c r="AI269" s="3"/>
      <c r="AJ269" s="3"/>
      <c r="AK269" s="3"/>
      <c r="AL269" s="3"/>
      <c r="AM269" s="3"/>
      <c r="AN269" s="3"/>
      <c r="AO269" s="3" t="s">
        <v>966</v>
      </c>
      <c r="AP269" s="3"/>
      <c r="AQ269" s="4"/>
      <c r="AR269" s="3"/>
      <c r="AS269" s="3"/>
      <c r="AT269" s="3"/>
      <c r="AU269" s="3"/>
      <c r="AV269" s="3"/>
      <c r="AW269" s="99"/>
      <c r="AX269" s="3"/>
      <c r="AY269" s="3"/>
      <c r="AZ269" s="3"/>
    </row>
    <row r="270" spans="1:53" ht="15.6">
      <c r="B270" s="11" t="s">
        <v>522</v>
      </c>
      <c r="C270" s="12" t="s">
        <v>989</v>
      </c>
      <c r="D270" s="3"/>
      <c r="E270" s="4">
        <v>33</v>
      </c>
      <c r="F270" s="4"/>
      <c r="G270" s="3" t="s">
        <v>230</v>
      </c>
      <c r="H270" s="3" t="s">
        <v>1290</v>
      </c>
      <c r="I270" s="4"/>
      <c r="J270" s="4"/>
      <c r="K270" s="4"/>
      <c r="L270" s="4"/>
      <c r="M270" s="4"/>
      <c r="N270" s="4"/>
      <c r="O270" s="4"/>
      <c r="P270" s="4"/>
      <c r="Q270" s="4"/>
      <c r="R270" s="3"/>
      <c r="S270" s="3"/>
      <c r="T270" s="3" t="s">
        <v>154</v>
      </c>
      <c r="U270" s="3" t="s">
        <v>225</v>
      </c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4">
        <f t="shared" si="53"/>
        <v>33</v>
      </c>
      <c r="AI270" s="3"/>
      <c r="AJ270" s="3"/>
      <c r="AK270" s="3"/>
      <c r="AL270" s="3"/>
      <c r="AM270" s="3" t="s">
        <v>276</v>
      </c>
      <c r="AN270" s="3"/>
      <c r="AO270" s="3" t="s">
        <v>966</v>
      </c>
      <c r="AP270" s="3"/>
      <c r="AQ270" s="4"/>
      <c r="AR270" s="3"/>
      <c r="AS270" s="3"/>
      <c r="AT270" s="3"/>
      <c r="AU270" s="3"/>
      <c r="AV270" s="3"/>
      <c r="AW270" s="99"/>
      <c r="AX270" s="3"/>
      <c r="AY270" s="3"/>
      <c r="AZ270" s="3"/>
    </row>
    <row r="271" spans="1:53" ht="15.6">
      <c r="B271" s="11"/>
      <c r="C271" s="12" t="s">
        <v>910</v>
      </c>
      <c r="D271" s="3"/>
      <c r="E271" s="4">
        <v>30</v>
      </c>
      <c r="F271" s="4"/>
      <c r="G271" s="3" t="s">
        <v>230</v>
      </c>
      <c r="H271" s="3" t="s">
        <v>1290</v>
      </c>
      <c r="I271" s="4"/>
      <c r="J271" s="4"/>
      <c r="K271" s="4"/>
      <c r="L271" s="4"/>
      <c r="M271" s="4"/>
      <c r="N271" s="4"/>
      <c r="O271" s="4"/>
      <c r="P271" s="4"/>
      <c r="Q271" s="4"/>
      <c r="R271" s="3"/>
      <c r="S271" s="3"/>
      <c r="T271" s="3" t="s">
        <v>154</v>
      </c>
      <c r="U271" s="3" t="s">
        <v>225</v>
      </c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4">
        <f t="shared" si="53"/>
        <v>30</v>
      </c>
      <c r="AI271" s="3"/>
      <c r="AJ271" s="3"/>
      <c r="AK271" s="3"/>
      <c r="AL271" s="3"/>
      <c r="AM271" s="3"/>
      <c r="AN271" s="3"/>
      <c r="AO271" s="3"/>
      <c r="AP271" s="3"/>
      <c r="AQ271" s="4"/>
      <c r="AR271" s="3"/>
      <c r="AS271" s="3"/>
      <c r="AT271" s="3"/>
      <c r="AU271" s="3"/>
      <c r="AV271" s="3"/>
      <c r="AW271" s="99"/>
      <c r="AX271" s="3"/>
      <c r="AY271" s="3"/>
      <c r="AZ271" s="3"/>
    </row>
    <row r="272" spans="1:53" ht="15.6">
      <c r="B272" s="11" t="s">
        <v>523</v>
      </c>
      <c r="C272" s="12" t="s">
        <v>989</v>
      </c>
      <c r="D272" s="3"/>
      <c r="E272" s="4">
        <v>28</v>
      </c>
      <c r="F272" s="4"/>
      <c r="G272" s="3" t="s">
        <v>230</v>
      </c>
      <c r="H272" s="3" t="s">
        <v>1290</v>
      </c>
      <c r="I272" s="4"/>
      <c r="J272" s="4"/>
      <c r="K272" s="4"/>
      <c r="L272" s="4"/>
      <c r="M272" s="4"/>
      <c r="N272" s="4"/>
      <c r="O272" s="4"/>
      <c r="P272" s="4"/>
      <c r="Q272" s="4"/>
      <c r="R272" s="3"/>
      <c r="S272" s="3"/>
      <c r="T272" s="3" t="s">
        <v>154</v>
      </c>
      <c r="U272" s="3" t="s">
        <v>225</v>
      </c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4">
        <f t="shared" si="53"/>
        <v>28</v>
      </c>
      <c r="AI272" s="3"/>
      <c r="AJ272" s="3"/>
      <c r="AK272" s="3"/>
      <c r="AL272" s="3"/>
      <c r="AM272" s="3" t="s">
        <v>276</v>
      </c>
      <c r="AN272" s="3"/>
      <c r="AO272" s="3" t="s">
        <v>966</v>
      </c>
      <c r="AP272" s="3"/>
      <c r="AQ272" s="4"/>
      <c r="AR272" s="3"/>
      <c r="AS272" s="3"/>
      <c r="AT272" s="3"/>
      <c r="AU272" s="3"/>
      <c r="AV272" s="3"/>
      <c r="AW272" s="99"/>
      <c r="AX272" s="3"/>
      <c r="AY272" s="3"/>
      <c r="AZ272" s="3"/>
    </row>
    <row r="273" spans="1:53" ht="15.6">
      <c r="B273" s="11" t="s">
        <v>524</v>
      </c>
      <c r="C273" s="12" t="s">
        <v>989</v>
      </c>
      <c r="D273" s="3"/>
      <c r="E273" s="4">
        <v>33</v>
      </c>
      <c r="F273" s="4"/>
      <c r="G273" s="3" t="s">
        <v>230</v>
      </c>
      <c r="H273" s="3" t="s">
        <v>1290</v>
      </c>
      <c r="I273" s="4"/>
      <c r="J273" s="4"/>
      <c r="K273" s="4"/>
      <c r="L273" s="4"/>
      <c r="M273" s="4"/>
      <c r="N273" s="4"/>
      <c r="O273" s="4"/>
      <c r="P273" s="4"/>
      <c r="Q273" s="4"/>
      <c r="R273" s="3"/>
      <c r="S273" s="3"/>
      <c r="T273" s="3" t="s">
        <v>154</v>
      </c>
      <c r="U273" s="3" t="s">
        <v>225</v>
      </c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4">
        <f t="shared" si="53"/>
        <v>33</v>
      </c>
      <c r="AI273" s="3"/>
      <c r="AJ273" s="3"/>
      <c r="AK273" s="3"/>
      <c r="AL273" s="3"/>
      <c r="AM273" s="3" t="s">
        <v>276</v>
      </c>
      <c r="AN273" s="3"/>
      <c r="AO273" s="3" t="s">
        <v>966</v>
      </c>
      <c r="AP273" s="3"/>
      <c r="AQ273" s="4"/>
      <c r="AR273" s="3"/>
      <c r="AS273" s="3"/>
      <c r="AT273" s="3"/>
      <c r="AU273" s="3"/>
      <c r="AV273" s="3"/>
      <c r="AW273" s="99"/>
      <c r="AX273" s="3"/>
      <c r="AY273" s="3"/>
      <c r="AZ273" s="3"/>
    </row>
    <row r="274" spans="1:53" ht="15.6">
      <c r="B274" s="11" t="s">
        <v>435</v>
      </c>
      <c r="C274" s="12" t="s">
        <v>989</v>
      </c>
      <c r="D274" s="3"/>
      <c r="E274" s="4">
        <v>35</v>
      </c>
      <c r="F274" s="4"/>
      <c r="G274" s="3" t="s">
        <v>230</v>
      </c>
      <c r="H274" s="3" t="s">
        <v>1290</v>
      </c>
      <c r="I274" s="4"/>
      <c r="J274" s="4"/>
      <c r="K274" s="4"/>
      <c r="L274" s="4"/>
      <c r="M274" s="4"/>
      <c r="N274" s="4"/>
      <c r="O274" s="4"/>
      <c r="P274" s="4"/>
      <c r="Q274" s="4"/>
      <c r="R274" s="3"/>
      <c r="S274" s="3"/>
      <c r="T274" s="3" t="s">
        <v>154</v>
      </c>
      <c r="U274" s="3" t="s">
        <v>225</v>
      </c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4">
        <f t="shared" si="53"/>
        <v>35</v>
      </c>
      <c r="AI274" s="3"/>
      <c r="AJ274" s="3"/>
      <c r="AK274" s="3"/>
      <c r="AL274" s="3"/>
      <c r="AM274" s="3" t="s">
        <v>276</v>
      </c>
      <c r="AN274" s="3"/>
      <c r="AO274" s="3" t="s">
        <v>966</v>
      </c>
      <c r="AP274" s="3"/>
      <c r="AQ274" s="4"/>
      <c r="AR274" s="3"/>
      <c r="AS274" s="3"/>
      <c r="AT274" s="3"/>
      <c r="AU274" s="3"/>
      <c r="AV274" s="3"/>
      <c r="AW274" s="99"/>
      <c r="AX274" s="3"/>
      <c r="AY274" s="3"/>
      <c r="AZ274" s="3"/>
    </row>
    <row r="275" spans="1:53" ht="15.6">
      <c r="B275" s="11" t="s">
        <v>525</v>
      </c>
      <c r="C275" s="12" t="s">
        <v>989</v>
      </c>
      <c r="D275" s="3"/>
      <c r="E275" s="4">
        <v>39</v>
      </c>
      <c r="F275" s="4"/>
      <c r="G275" s="3" t="s">
        <v>359</v>
      </c>
      <c r="H275" s="3" t="s">
        <v>359</v>
      </c>
      <c r="I275" s="4"/>
      <c r="J275" s="4"/>
      <c r="K275" s="4"/>
      <c r="L275" s="4"/>
      <c r="M275" s="4"/>
      <c r="N275" s="4"/>
      <c r="O275" s="4"/>
      <c r="P275" s="4"/>
      <c r="Q275" s="4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4">
        <f t="shared" si="53"/>
        <v>39</v>
      </c>
      <c r="AI275" s="3"/>
      <c r="AJ275" s="3"/>
      <c r="AK275" s="3"/>
      <c r="AL275" s="3"/>
      <c r="AM275" s="3"/>
      <c r="AN275" s="3"/>
      <c r="AO275" s="3"/>
      <c r="AP275" s="3"/>
      <c r="AQ275" s="4"/>
      <c r="AR275" s="3"/>
      <c r="AS275" s="3"/>
      <c r="AT275" s="3"/>
      <c r="AU275" s="3"/>
      <c r="AV275" s="3"/>
      <c r="AW275" s="99"/>
      <c r="AX275" s="3"/>
      <c r="AY275" s="3"/>
      <c r="AZ275" s="3"/>
    </row>
    <row r="276" spans="1:53" ht="15.6">
      <c r="B276" s="11" t="s">
        <v>526</v>
      </c>
      <c r="C276" s="12" t="s">
        <v>989</v>
      </c>
      <c r="D276" s="3"/>
      <c r="E276" s="4">
        <v>34</v>
      </c>
      <c r="F276" s="4"/>
      <c r="G276" s="3" t="s">
        <v>230</v>
      </c>
      <c r="H276" s="3" t="s">
        <v>1290</v>
      </c>
      <c r="I276" s="4"/>
      <c r="J276" s="4"/>
      <c r="K276" s="4"/>
      <c r="L276" s="4"/>
      <c r="M276" s="4"/>
      <c r="N276" s="4"/>
      <c r="O276" s="4"/>
      <c r="P276" s="4"/>
      <c r="Q276" s="4"/>
      <c r="R276" s="3"/>
      <c r="S276" s="3"/>
      <c r="T276" s="3" t="s">
        <v>154</v>
      </c>
      <c r="U276" s="3" t="s">
        <v>225</v>
      </c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4">
        <f t="shared" si="53"/>
        <v>34</v>
      </c>
      <c r="AI276" s="3"/>
      <c r="AJ276" s="3"/>
      <c r="AK276" s="3"/>
      <c r="AL276" s="3"/>
      <c r="AM276" s="3" t="s">
        <v>276</v>
      </c>
      <c r="AN276" s="3"/>
      <c r="AO276" s="3" t="s">
        <v>966</v>
      </c>
      <c r="AP276" s="3"/>
      <c r="AQ276" s="4"/>
      <c r="AR276" s="3"/>
      <c r="AS276" s="3"/>
      <c r="AT276" s="3"/>
      <c r="AU276" s="3"/>
      <c r="AV276" s="3"/>
      <c r="AW276" s="99"/>
      <c r="AX276" s="3"/>
      <c r="AY276" s="3"/>
      <c r="AZ276" s="3"/>
    </row>
    <row r="277" spans="1:53" ht="15.6">
      <c r="B277" s="11" t="s">
        <v>527</v>
      </c>
      <c r="C277" s="12" t="s">
        <v>989</v>
      </c>
      <c r="D277" s="3"/>
      <c r="E277" s="4">
        <v>34</v>
      </c>
      <c r="F277" s="4"/>
      <c r="G277" s="3" t="s">
        <v>230</v>
      </c>
      <c r="H277" s="3" t="s">
        <v>1290</v>
      </c>
      <c r="I277" s="4"/>
      <c r="J277" s="4"/>
      <c r="K277" s="4"/>
      <c r="L277" s="4"/>
      <c r="M277" s="4"/>
      <c r="N277" s="4"/>
      <c r="O277" s="4"/>
      <c r="P277" s="4"/>
      <c r="Q277" s="4"/>
      <c r="R277" s="3"/>
      <c r="S277" s="3"/>
      <c r="T277" s="3" t="s">
        <v>154</v>
      </c>
      <c r="U277" s="3" t="s">
        <v>225</v>
      </c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4">
        <f t="shared" si="53"/>
        <v>34</v>
      </c>
      <c r="AI277" s="3"/>
      <c r="AJ277" s="3"/>
      <c r="AK277" s="3"/>
      <c r="AL277" s="3"/>
      <c r="AM277" s="3" t="s">
        <v>276</v>
      </c>
      <c r="AN277" s="3"/>
      <c r="AO277" s="3" t="s">
        <v>966</v>
      </c>
      <c r="AP277" s="3"/>
      <c r="AQ277" s="4"/>
      <c r="AR277" s="3"/>
      <c r="AS277" s="3"/>
      <c r="AT277" s="3"/>
      <c r="AU277" s="3"/>
      <c r="AV277" s="3"/>
      <c r="AW277" s="99"/>
      <c r="AX277" s="3"/>
      <c r="AY277" s="3"/>
      <c r="AZ277" s="3"/>
    </row>
    <row r="278" spans="1:53" ht="15.6">
      <c r="B278" s="11" t="s">
        <v>528</v>
      </c>
      <c r="C278" s="12" t="s">
        <v>989</v>
      </c>
      <c r="D278" s="3"/>
      <c r="E278" s="4">
        <v>33</v>
      </c>
      <c r="F278" s="4"/>
      <c r="G278" s="3" t="s">
        <v>230</v>
      </c>
      <c r="H278" s="3" t="s">
        <v>1290</v>
      </c>
      <c r="I278" s="4"/>
      <c r="J278" s="4"/>
      <c r="K278" s="4"/>
      <c r="L278" s="4"/>
      <c r="M278" s="4"/>
      <c r="N278" s="4"/>
      <c r="O278" s="4"/>
      <c r="P278" s="4"/>
      <c r="Q278" s="4"/>
      <c r="R278" s="3" t="s">
        <v>354</v>
      </c>
      <c r="S278" s="3"/>
      <c r="T278" s="3" t="s">
        <v>154</v>
      </c>
      <c r="U278" s="3" t="s">
        <v>225</v>
      </c>
      <c r="V278" s="3"/>
      <c r="W278" s="3"/>
      <c r="Y278" s="3"/>
      <c r="Z278" s="3"/>
      <c r="AA278" s="3"/>
      <c r="AB278" s="3"/>
      <c r="AC278" s="3"/>
      <c r="AD278" s="3"/>
      <c r="AE278" s="3"/>
      <c r="AF278" s="3"/>
      <c r="AG278" s="3"/>
      <c r="AH278" s="4">
        <f t="shared" si="53"/>
        <v>33</v>
      </c>
      <c r="AI278" s="3"/>
      <c r="AJ278" s="3"/>
      <c r="AK278" s="3"/>
      <c r="AL278" s="3"/>
      <c r="AM278" s="3" t="s">
        <v>276</v>
      </c>
      <c r="AN278" s="3"/>
      <c r="AO278" s="3" t="s">
        <v>966</v>
      </c>
      <c r="AP278" s="3"/>
      <c r="AQ278" s="4"/>
      <c r="AR278" s="3"/>
      <c r="AS278" s="3"/>
      <c r="AT278" s="3"/>
      <c r="AU278" s="3"/>
      <c r="AV278" s="3"/>
      <c r="AW278" s="99"/>
      <c r="AX278" s="3"/>
      <c r="AY278" s="3"/>
      <c r="AZ278" s="3"/>
    </row>
    <row r="279" spans="1:53" ht="15.6">
      <c r="B279" s="11" t="s">
        <v>1002</v>
      </c>
      <c r="C279" s="12" t="s">
        <v>1003</v>
      </c>
      <c r="D279" s="3"/>
      <c r="E279" s="4"/>
      <c r="F279" s="4"/>
      <c r="G279" s="3" t="s">
        <v>513</v>
      </c>
      <c r="H279" s="3" t="s">
        <v>455</v>
      </c>
      <c r="I279" s="4"/>
      <c r="J279" s="4"/>
      <c r="K279" s="4"/>
      <c r="L279" s="4"/>
      <c r="M279" s="4"/>
      <c r="N279" s="4"/>
      <c r="O279" s="4"/>
      <c r="P279" s="4"/>
      <c r="Q279" s="4"/>
      <c r="R279" s="3" t="s">
        <v>354</v>
      </c>
      <c r="S279" s="3"/>
      <c r="T279" s="3" t="s">
        <v>191</v>
      </c>
      <c r="U279" s="3" t="s">
        <v>559</v>
      </c>
      <c r="V279" s="3" t="s">
        <v>192</v>
      </c>
      <c r="W279" s="3" t="s">
        <v>416</v>
      </c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4">
        <f t="shared" si="53"/>
        <v>0</v>
      </c>
      <c r="AI279" s="3"/>
      <c r="AJ279" s="3"/>
      <c r="AK279" s="3"/>
      <c r="AL279" s="3"/>
      <c r="AM279" s="3"/>
      <c r="AN279" s="3"/>
      <c r="AO279" s="3" t="s">
        <v>966</v>
      </c>
      <c r="AP279" s="3"/>
      <c r="AQ279" s="4"/>
      <c r="AR279" s="3"/>
      <c r="AS279" s="3"/>
      <c r="AT279" s="3"/>
      <c r="AU279" s="3"/>
      <c r="AV279" s="3"/>
      <c r="AW279" s="99"/>
      <c r="AX279" s="3"/>
      <c r="AY279" s="3"/>
      <c r="AZ279" s="3"/>
    </row>
    <row r="280" spans="1:53" s="206" customFormat="1" ht="15" customHeight="1">
      <c r="A280" s="206" t="s">
        <v>364</v>
      </c>
      <c r="B280" s="207" t="s">
        <v>992</v>
      </c>
      <c r="C280" s="210" t="s">
        <v>1001</v>
      </c>
      <c r="D280" s="207" t="s">
        <v>480</v>
      </c>
      <c r="E280" s="208">
        <f t="shared" ref="E280:AZ280" si="54">SUM(E281:E288)</f>
        <v>316</v>
      </c>
      <c r="F280" s="208">
        <f t="shared" si="54"/>
        <v>0</v>
      </c>
      <c r="G280" s="208">
        <f t="shared" si="54"/>
        <v>0</v>
      </c>
      <c r="H280" s="208">
        <f t="shared" si="54"/>
        <v>0</v>
      </c>
      <c r="I280" s="208">
        <f t="shared" si="54"/>
        <v>0</v>
      </c>
      <c r="J280" s="208">
        <f t="shared" si="54"/>
        <v>0</v>
      </c>
      <c r="K280" s="208">
        <f t="shared" si="54"/>
        <v>0</v>
      </c>
      <c r="L280" s="208">
        <f t="shared" si="54"/>
        <v>0</v>
      </c>
      <c r="M280" s="208">
        <f t="shared" si="54"/>
        <v>0</v>
      </c>
      <c r="N280" s="208">
        <f t="shared" si="54"/>
        <v>0</v>
      </c>
      <c r="O280" s="208">
        <f t="shared" si="54"/>
        <v>317</v>
      </c>
      <c r="P280" s="208">
        <f t="shared" si="54"/>
        <v>0</v>
      </c>
      <c r="Q280" s="208">
        <f t="shared" si="54"/>
        <v>0</v>
      </c>
      <c r="R280" s="208">
        <f t="shared" si="54"/>
        <v>0</v>
      </c>
      <c r="S280" s="208">
        <f t="shared" si="54"/>
        <v>0</v>
      </c>
      <c r="T280" s="208">
        <f t="shared" si="54"/>
        <v>0</v>
      </c>
      <c r="U280" s="208">
        <f t="shared" si="54"/>
        <v>0</v>
      </c>
      <c r="V280" s="208">
        <f t="shared" si="54"/>
        <v>0</v>
      </c>
      <c r="W280" s="208">
        <f t="shared" si="54"/>
        <v>0</v>
      </c>
      <c r="X280" s="208">
        <f t="shared" si="54"/>
        <v>0</v>
      </c>
      <c r="Y280" s="208">
        <f t="shared" si="54"/>
        <v>0</v>
      </c>
      <c r="Z280" s="208">
        <f t="shared" si="54"/>
        <v>0</v>
      </c>
      <c r="AA280" s="208">
        <f t="shared" si="54"/>
        <v>0</v>
      </c>
      <c r="AB280" s="208">
        <f t="shared" si="54"/>
        <v>0</v>
      </c>
      <c r="AC280" s="208">
        <f t="shared" si="54"/>
        <v>0</v>
      </c>
      <c r="AD280" s="208">
        <f t="shared" si="54"/>
        <v>0</v>
      </c>
      <c r="AE280" s="208">
        <f t="shared" si="54"/>
        <v>0</v>
      </c>
      <c r="AF280" s="208">
        <f t="shared" si="54"/>
        <v>0</v>
      </c>
      <c r="AG280" s="208">
        <f t="shared" si="54"/>
        <v>0</v>
      </c>
      <c r="AH280" s="208">
        <f t="shared" si="54"/>
        <v>0</v>
      </c>
      <c r="AI280" s="208">
        <f t="shared" si="54"/>
        <v>0</v>
      </c>
      <c r="AJ280" s="208">
        <f t="shared" si="54"/>
        <v>0</v>
      </c>
      <c r="AK280" s="208">
        <f t="shared" si="54"/>
        <v>0</v>
      </c>
      <c r="AL280" s="208">
        <f t="shared" si="54"/>
        <v>0</v>
      </c>
      <c r="AM280" s="208">
        <f t="shared" si="54"/>
        <v>0</v>
      </c>
      <c r="AN280" s="208">
        <f t="shared" si="54"/>
        <v>0</v>
      </c>
      <c r="AO280" s="208">
        <f t="shared" si="54"/>
        <v>0</v>
      </c>
      <c r="AP280" s="208">
        <f t="shared" si="54"/>
        <v>0</v>
      </c>
      <c r="AQ280" s="208">
        <f t="shared" si="54"/>
        <v>0</v>
      </c>
      <c r="AR280" s="208">
        <f t="shared" si="54"/>
        <v>0</v>
      </c>
      <c r="AS280" s="208">
        <f t="shared" si="54"/>
        <v>0</v>
      </c>
      <c r="AT280" s="208">
        <f t="shared" si="54"/>
        <v>0</v>
      </c>
      <c r="AU280" s="208">
        <f t="shared" si="54"/>
        <v>0</v>
      </c>
      <c r="AV280" s="208">
        <f t="shared" si="54"/>
        <v>0</v>
      </c>
      <c r="AW280" s="208">
        <f t="shared" si="54"/>
        <v>0</v>
      </c>
      <c r="AX280" s="208">
        <f t="shared" si="54"/>
        <v>0</v>
      </c>
      <c r="AY280" s="208">
        <f t="shared" si="54"/>
        <v>0</v>
      </c>
      <c r="AZ280" s="208">
        <f t="shared" si="54"/>
        <v>0</v>
      </c>
      <c r="BA280" s="209"/>
    </row>
    <row r="281" spans="1:53" ht="16.8">
      <c r="B281" s="11" t="s">
        <v>521</v>
      </c>
      <c r="C281" s="12" t="s">
        <v>989</v>
      </c>
      <c r="D281" s="3"/>
      <c r="E281" s="4"/>
      <c r="F281" s="4"/>
      <c r="G281" s="3" t="s">
        <v>359</v>
      </c>
      <c r="H281" s="3" t="s">
        <v>359</v>
      </c>
      <c r="I281" s="4"/>
      <c r="J281" s="4"/>
      <c r="K281" s="4"/>
      <c r="L281" s="4"/>
      <c r="M281" s="4"/>
      <c r="N281" s="4"/>
      <c r="O281" s="4">
        <v>1</v>
      </c>
      <c r="P281" s="4"/>
      <c r="Q281" s="4"/>
      <c r="R281" s="3" t="s">
        <v>354</v>
      </c>
      <c r="S281" s="3"/>
      <c r="T281" s="3" t="s">
        <v>153</v>
      </c>
      <c r="U281" s="3"/>
      <c r="V281" s="3" t="s">
        <v>156</v>
      </c>
      <c r="W281" s="3" t="s">
        <v>416</v>
      </c>
      <c r="X281" s="3"/>
      <c r="Y281" s="3"/>
      <c r="Z281" s="3" t="s">
        <v>250</v>
      </c>
      <c r="AA281" s="3"/>
      <c r="AB281" s="3"/>
      <c r="AC281" s="3"/>
      <c r="AD281" s="3"/>
      <c r="AE281" s="4"/>
      <c r="AF281" s="3"/>
      <c r="AG281" s="3"/>
      <c r="AH281" s="3"/>
      <c r="AI281" s="3"/>
      <c r="AJ281" s="3"/>
      <c r="AK281" s="3"/>
      <c r="AL281" s="63"/>
      <c r="AM281" s="3"/>
      <c r="AN281" s="3"/>
      <c r="AO281" s="3"/>
      <c r="AP281" s="3">
        <f>+E281*2</f>
        <v>0</v>
      </c>
      <c r="AQ281" s="4">
        <f>+E281</f>
        <v>0</v>
      </c>
      <c r="AR281" s="3"/>
      <c r="AS281" s="3"/>
      <c r="AT281" s="3"/>
      <c r="AU281" s="3"/>
      <c r="AV281" s="3"/>
      <c r="AW281" s="3"/>
      <c r="AX281" s="3"/>
      <c r="AY281" s="3"/>
      <c r="AZ281" s="3"/>
    </row>
    <row r="282" spans="1:53" ht="15.6">
      <c r="B282" s="11" t="s">
        <v>993</v>
      </c>
      <c r="C282" s="12" t="s">
        <v>374</v>
      </c>
      <c r="D282" s="3"/>
      <c r="E282" s="4">
        <v>48</v>
      </c>
      <c r="F282" s="4"/>
      <c r="G282" s="3" t="s">
        <v>513</v>
      </c>
      <c r="H282" s="3" t="s">
        <v>455</v>
      </c>
      <c r="I282" s="4"/>
      <c r="J282" s="4"/>
      <c r="K282" s="4"/>
      <c r="L282" s="4"/>
      <c r="M282" s="4"/>
      <c r="N282" s="4"/>
      <c r="O282" s="4">
        <f t="shared" ref="O282:O288" si="55">+E282</f>
        <v>48</v>
      </c>
      <c r="P282" s="4"/>
      <c r="Q282" s="4"/>
      <c r="R282" s="3"/>
      <c r="S282" s="3"/>
      <c r="T282" s="3" t="s">
        <v>191</v>
      </c>
      <c r="U282" s="3" t="s">
        <v>559</v>
      </c>
      <c r="V282" s="3" t="s">
        <v>192</v>
      </c>
      <c r="W282" s="3" t="s">
        <v>416</v>
      </c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4"/>
      <c r="AI282" s="3"/>
      <c r="AJ282" s="3"/>
      <c r="AK282" s="3"/>
      <c r="AL282" s="3"/>
      <c r="AM282" s="3"/>
      <c r="AN282" s="3"/>
      <c r="AO282" s="3"/>
      <c r="AP282" s="3"/>
      <c r="AQ282" s="4"/>
      <c r="AR282" s="3"/>
      <c r="AS282" s="3"/>
      <c r="AT282" s="3"/>
      <c r="AU282" s="3"/>
      <c r="AV282" s="3"/>
      <c r="AW282" s="99"/>
      <c r="AX282" s="3"/>
      <c r="AY282" s="3"/>
      <c r="AZ282" s="3"/>
    </row>
    <row r="283" spans="1:53" ht="15.6">
      <c r="B283" s="11" t="s">
        <v>994</v>
      </c>
      <c r="C283" s="12" t="s">
        <v>373</v>
      </c>
      <c r="D283" s="3"/>
      <c r="E283" s="4">
        <v>44</v>
      </c>
      <c r="F283" s="4"/>
      <c r="G283" s="3" t="s">
        <v>513</v>
      </c>
      <c r="H283" s="3" t="s">
        <v>455</v>
      </c>
      <c r="I283" s="4"/>
      <c r="J283" s="4"/>
      <c r="K283" s="4"/>
      <c r="L283" s="4"/>
      <c r="M283" s="4"/>
      <c r="N283" s="4"/>
      <c r="O283" s="4">
        <f t="shared" si="55"/>
        <v>44</v>
      </c>
      <c r="P283" s="4"/>
      <c r="Q283" s="4"/>
      <c r="R283" s="3" t="s">
        <v>354</v>
      </c>
      <c r="S283" s="3" t="s">
        <v>3</v>
      </c>
      <c r="T283" s="3" t="s">
        <v>154</v>
      </c>
      <c r="U283" s="3" t="s">
        <v>225</v>
      </c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4"/>
      <c r="AI283" s="3"/>
      <c r="AJ283" s="3"/>
      <c r="AK283" s="3"/>
      <c r="AL283" s="3"/>
      <c r="AM283" s="3"/>
      <c r="AN283" s="3"/>
      <c r="AO283" s="3"/>
      <c r="AP283" s="3"/>
      <c r="AQ283" s="4"/>
      <c r="AR283" s="3"/>
      <c r="AS283" s="3"/>
      <c r="AT283" s="3"/>
      <c r="AU283" s="3"/>
      <c r="AV283" s="3"/>
      <c r="AW283" s="99"/>
      <c r="AX283" s="3"/>
      <c r="AY283" s="3"/>
      <c r="AZ283" s="3"/>
    </row>
    <row r="284" spans="1:53" ht="15.6">
      <c r="B284" s="11" t="s">
        <v>995</v>
      </c>
      <c r="C284" s="12" t="s">
        <v>373</v>
      </c>
      <c r="D284" s="3"/>
      <c r="E284" s="4">
        <v>46</v>
      </c>
      <c r="F284" s="4"/>
      <c r="G284" s="3" t="s">
        <v>252</v>
      </c>
      <c r="H284" s="3" t="s">
        <v>23</v>
      </c>
      <c r="I284" s="4"/>
      <c r="J284" s="4"/>
      <c r="K284" s="4"/>
      <c r="L284" s="4"/>
      <c r="M284" s="4"/>
      <c r="N284" s="4"/>
      <c r="O284" s="4">
        <f t="shared" si="55"/>
        <v>46</v>
      </c>
      <c r="P284" s="4"/>
      <c r="Q284" s="4"/>
      <c r="R284" s="3"/>
      <c r="S284" s="3"/>
      <c r="T284" s="3" t="s">
        <v>154</v>
      </c>
      <c r="U284" s="3" t="s">
        <v>225</v>
      </c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4"/>
      <c r="AI284" s="3"/>
      <c r="AJ284" s="3"/>
      <c r="AK284" s="3"/>
      <c r="AL284" s="3"/>
      <c r="AM284" s="3"/>
      <c r="AN284" s="3"/>
      <c r="AO284" s="3"/>
      <c r="AP284" s="3"/>
      <c r="AQ284" s="4"/>
      <c r="AR284" s="3"/>
      <c r="AS284" s="3"/>
      <c r="AT284" s="3"/>
      <c r="AU284" s="3"/>
      <c r="AV284" s="3"/>
      <c r="AW284" s="99"/>
      <c r="AX284" s="3"/>
      <c r="AY284" s="3"/>
      <c r="AZ284" s="3"/>
    </row>
    <row r="285" spans="1:53" ht="15.6">
      <c r="B285" s="11" t="s">
        <v>996</v>
      </c>
      <c r="C285" s="12" t="s">
        <v>373</v>
      </c>
      <c r="D285" s="3"/>
      <c r="E285" s="4">
        <v>45</v>
      </c>
      <c r="F285" s="4"/>
      <c r="G285" s="3" t="s">
        <v>252</v>
      </c>
      <c r="H285" s="3" t="s">
        <v>23</v>
      </c>
      <c r="I285" s="4"/>
      <c r="J285" s="4"/>
      <c r="K285" s="4"/>
      <c r="L285" s="4"/>
      <c r="M285" s="4"/>
      <c r="N285" s="4"/>
      <c r="O285" s="4">
        <f t="shared" si="55"/>
        <v>45</v>
      </c>
      <c r="P285" s="4"/>
      <c r="Q285" s="4"/>
      <c r="R285" s="3"/>
      <c r="S285" s="3"/>
      <c r="T285" s="3" t="s">
        <v>154</v>
      </c>
      <c r="U285" s="3" t="s">
        <v>225</v>
      </c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4"/>
      <c r="AI285" s="3"/>
      <c r="AJ285" s="3"/>
      <c r="AK285" s="3"/>
      <c r="AL285" s="3"/>
      <c r="AM285" s="3"/>
      <c r="AN285" s="3"/>
      <c r="AO285" s="3"/>
      <c r="AP285" s="3"/>
      <c r="AQ285" s="4"/>
      <c r="AR285" s="3"/>
      <c r="AS285" s="3"/>
      <c r="AT285" s="3"/>
      <c r="AU285" s="3"/>
      <c r="AV285" s="3"/>
      <c r="AW285" s="99"/>
      <c r="AX285" s="3"/>
      <c r="AY285" s="3"/>
      <c r="AZ285" s="3"/>
    </row>
    <row r="286" spans="1:53" ht="15.6">
      <c r="B286" s="11" t="s">
        <v>997</v>
      </c>
      <c r="C286" s="12" t="s">
        <v>373</v>
      </c>
      <c r="D286" s="3"/>
      <c r="E286" s="4">
        <v>38</v>
      </c>
      <c r="F286" s="4"/>
      <c r="G286" s="3" t="s">
        <v>252</v>
      </c>
      <c r="H286" s="3" t="s">
        <v>23</v>
      </c>
      <c r="I286" s="4"/>
      <c r="J286" s="4"/>
      <c r="K286" s="4"/>
      <c r="L286" s="4"/>
      <c r="M286" s="4"/>
      <c r="N286" s="4"/>
      <c r="O286" s="4">
        <f t="shared" si="55"/>
        <v>38</v>
      </c>
      <c r="P286" s="4"/>
      <c r="Q286" s="4"/>
      <c r="R286" s="3" t="s">
        <v>354</v>
      </c>
      <c r="S286" s="3" t="s">
        <v>3</v>
      </c>
      <c r="T286" s="3" t="s">
        <v>154</v>
      </c>
      <c r="U286" s="3" t="s">
        <v>225</v>
      </c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4"/>
      <c r="AI286" s="3"/>
      <c r="AJ286" s="3"/>
      <c r="AK286" s="3"/>
      <c r="AL286" s="3"/>
      <c r="AM286" s="3"/>
      <c r="AN286" s="3"/>
      <c r="AO286" s="3"/>
      <c r="AP286" s="3"/>
      <c r="AQ286" s="4"/>
      <c r="AR286" s="3"/>
      <c r="AS286" s="3"/>
      <c r="AT286" s="3"/>
      <c r="AU286" s="3"/>
      <c r="AV286" s="3"/>
      <c r="AW286" s="99"/>
      <c r="AX286" s="3"/>
      <c r="AY286" s="3"/>
      <c r="AZ286" s="3"/>
    </row>
    <row r="287" spans="1:53" ht="15.6">
      <c r="B287" s="11" t="s">
        <v>998</v>
      </c>
      <c r="C287" s="12" t="s">
        <v>373</v>
      </c>
      <c r="D287" s="3"/>
      <c r="E287" s="4">
        <v>48</v>
      </c>
      <c r="F287" s="4"/>
      <c r="G287" s="3" t="s">
        <v>252</v>
      </c>
      <c r="H287" s="3" t="s">
        <v>23</v>
      </c>
      <c r="I287" s="4"/>
      <c r="J287" s="4"/>
      <c r="K287" s="4"/>
      <c r="L287" s="4"/>
      <c r="M287" s="4"/>
      <c r="N287" s="4"/>
      <c r="O287" s="4">
        <f t="shared" si="55"/>
        <v>48</v>
      </c>
      <c r="P287" s="4"/>
      <c r="Q287" s="4"/>
      <c r="R287" s="3"/>
      <c r="S287" s="3"/>
      <c r="T287" s="3" t="s">
        <v>154</v>
      </c>
      <c r="U287" s="3" t="s">
        <v>225</v>
      </c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4"/>
      <c r="AI287" s="3"/>
      <c r="AJ287" s="3"/>
      <c r="AK287" s="3"/>
      <c r="AL287" s="3"/>
      <c r="AM287" s="3"/>
      <c r="AN287" s="3"/>
      <c r="AO287" s="3"/>
      <c r="AP287" s="3"/>
      <c r="AQ287" s="4"/>
      <c r="AR287" s="3"/>
      <c r="AS287" s="3"/>
      <c r="AT287" s="3"/>
      <c r="AU287" s="3"/>
      <c r="AV287" s="3"/>
      <c r="AW287" s="99"/>
      <c r="AX287" s="3"/>
      <c r="AY287" s="3"/>
      <c r="AZ287" s="3"/>
    </row>
    <row r="288" spans="1:53" ht="15.6">
      <c r="B288" s="11" t="s">
        <v>999</v>
      </c>
      <c r="C288" s="12" t="s">
        <v>1000</v>
      </c>
      <c r="D288" s="3"/>
      <c r="E288" s="4">
        <v>47</v>
      </c>
      <c r="F288" s="4"/>
      <c r="G288" s="3" t="s">
        <v>513</v>
      </c>
      <c r="H288" s="3" t="s">
        <v>455</v>
      </c>
      <c r="I288" s="4"/>
      <c r="J288" s="4"/>
      <c r="K288" s="4"/>
      <c r="L288" s="4"/>
      <c r="M288" s="4"/>
      <c r="N288" s="4"/>
      <c r="O288" s="4">
        <f t="shared" si="55"/>
        <v>47</v>
      </c>
      <c r="P288" s="4"/>
      <c r="Q288" s="4"/>
      <c r="R288" s="3" t="s">
        <v>354</v>
      </c>
      <c r="S288" s="3" t="s">
        <v>3</v>
      </c>
      <c r="T288" s="3" t="s">
        <v>153</v>
      </c>
      <c r="U288" s="3" t="s">
        <v>559</v>
      </c>
      <c r="V288" s="3" t="s">
        <v>156</v>
      </c>
      <c r="W288" s="3" t="s">
        <v>416</v>
      </c>
      <c r="X288" s="3"/>
      <c r="Y288" s="3"/>
      <c r="Z288" s="3" t="s">
        <v>876</v>
      </c>
      <c r="AA288" s="3"/>
      <c r="AB288" s="3"/>
      <c r="AC288" s="3"/>
      <c r="AD288" s="3"/>
      <c r="AE288" s="3"/>
      <c r="AF288" s="3"/>
      <c r="AG288" s="3"/>
      <c r="AH288" s="4"/>
      <c r="AI288" s="3"/>
      <c r="AJ288" s="3"/>
      <c r="AK288" s="3"/>
      <c r="AL288" s="3"/>
      <c r="AM288" s="3"/>
      <c r="AN288" s="3"/>
      <c r="AO288" s="3"/>
      <c r="AP288" s="3"/>
      <c r="AQ288" s="4"/>
      <c r="AR288" s="3"/>
      <c r="AS288" s="3"/>
      <c r="AT288" s="3"/>
      <c r="AU288" s="3"/>
      <c r="AV288" s="3"/>
      <c r="AW288" s="99"/>
      <c r="AX288" s="3"/>
      <c r="AY288" s="3"/>
      <c r="AZ288" s="3"/>
    </row>
    <row r="289" spans="1:53" s="246" customFormat="1" ht="41.4">
      <c r="A289" s="246" t="s">
        <v>142</v>
      </c>
      <c r="B289" s="247">
        <v>14</v>
      </c>
      <c r="C289" s="248" t="s">
        <v>787</v>
      </c>
      <c r="D289" s="249"/>
      <c r="E289" s="250">
        <f t="shared" ref="E289:AZ289" si="56">SUM(E290:E304)/2</f>
        <v>483</v>
      </c>
      <c r="F289" s="250">
        <f t="shared" si="56"/>
        <v>0</v>
      </c>
      <c r="G289" s="250">
        <f t="shared" si="56"/>
        <v>0</v>
      </c>
      <c r="H289" s="250">
        <f t="shared" si="56"/>
        <v>0</v>
      </c>
      <c r="I289" s="250">
        <f t="shared" si="56"/>
        <v>0</v>
      </c>
      <c r="J289" s="250">
        <f t="shared" si="56"/>
        <v>0</v>
      </c>
      <c r="K289" s="250">
        <f t="shared" si="56"/>
        <v>0</v>
      </c>
      <c r="L289" s="250">
        <f t="shared" si="56"/>
        <v>0</v>
      </c>
      <c r="M289" s="250">
        <f t="shared" si="56"/>
        <v>0</v>
      </c>
      <c r="N289" s="250">
        <f t="shared" si="56"/>
        <v>0</v>
      </c>
      <c r="O289" s="250">
        <f t="shared" si="56"/>
        <v>0</v>
      </c>
      <c r="P289" s="250">
        <f t="shared" si="56"/>
        <v>499</v>
      </c>
      <c r="Q289" s="250">
        <f t="shared" si="56"/>
        <v>0</v>
      </c>
      <c r="R289" s="250">
        <f t="shared" si="56"/>
        <v>0</v>
      </c>
      <c r="S289" s="250">
        <f t="shared" si="56"/>
        <v>0</v>
      </c>
      <c r="T289" s="250">
        <f t="shared" si="56"/>
        <v>0</v>
      </c>
      <c r="U289" s="250">
        <f t="shared" si="56"/>
        <v>0</v>
      </c>
      <c r="V289" s="250">
        <f t="shared" si="56"/>
        <v>0</v>
      </c>
      <c r="W289" s="250">
        <f t="shared" si="56"/>
        <v>0</v>
      </c>
      <c r="X289" s="250">
        <f t="shared" si="56"/>
        <v>0</v>
      </c>
      <c r="Y289" s="250">
        <f t="shared" si="56"/>
        <v>0</v>
      </c>
      <c r="Z289" s="250">
        <f t="shared" si="56"/>
        <v>0</v>
      </c>
      <c r="AA289" s="250">
        <f t="shared" si="56"/>
        <v>0</v>
      </c>
      <c r="AB289" s="250">
        <f t="shared" si="56"/>
        <v>0</v>
      </c>
      <c r="AC289" s="250">
        <f t="shared" si="56"/>
        <v>0</v>
      </c>
      <c r="AD289" s="250">
        <f t="shared" si="56"/>
        <v>0</v>
      </c>
      <c r="AE289" s="250">
        <f t="shared" si="56"/>
        <v>0</v>
      </c>
      <c r="AF289" s="250">
        <f t="shared" si="56"/>
        <v>0</v>
      </c>
      <c r="AG289" s="250">
        <f t="shared" si="56"/>
        <v>0</v>
      </c>
      <c r="AH289" s="250">
        <f t="shared" si="56"/>
        <v>0</v>
      </c>
      <c r="AI289" s="250">
        <f t="shared" si="56"/>
        <v>0</v>
      </c>
      <c r="AJ289" s="250">
        <f t="shared" si="56"/>
        <v>0</v>
      </c>
      <c r="AK289" s="250">
        <f t="shared" si="56"/>
        <v>0</v>
      </c>
      <c r="AL289" s="250">
        <f t="shared" si="56"/>
        <v>0</v>
      </c>
      <c r="AM289" s="250">
        <f t="shared" si="56"/>
        <v>0</v>
      </c>
      <c r="AN289" s="250">
        <f t="shared" si="56"/>
        <v>0</v>
      </c>
      <c r="AO289" s="250">
        <f t="shared" si="56"/>
        <v>0</v>
      </c>
      <c r="AP289" s="250">
        <f t="shared" si="56"/>
        <v>0</v>
      </c>
      <c r="AQ289" s="250">
        <f t="shared" si="56"/>
        <v>0</v>
      </c>
      <c r="AR289" s="250">
        <f t="shared" si="56"/>
        <v>0</v>
      </c>
      <c r="AS289" s="250">
        <f t="shared" si="56"/>
        <v>0</v>
      </c>
      <c r="AT289" s="223">
        <f t="shared" si="56"/>
        <v>0</v>
      </c>
      <c r="AU289" s="250">
        <f t="shared" si="56"/>
        <v>0</v>
      </c>
      <c r="AV289" s="250">
        <f t="shared" si="56"/>
        <v>0</v>
      </c>
      <c r="AW289" s="250">
        <f t="shared" si="56"/>
        <v>0</v>
      </c>
      <c r="AX289" s="250">
        <f t="shared" si="56"/>
        <v>0</v>
      </c>
      <c r="AY289" s="250">
        <f t="shared" si="56"/>
        <v>0</v>
      </c>
      <c r="AZ289" s="250">
        <f t="shared" si="56"/>
        <v>0</v>
      </c>
      <c r="BA289" s="251"/>
    </row>
    <row r="290" spans="1:53" s="206" customFormat="1">
      <c r="A290" s="206" t="s">
        <v>364</v>
      </c>
      <c r="B290" s="207" t="s">
        <v>1006</v>
      </c>
      <c r="C290" s="210" t="s">
        <v>401</v>
      </c>
      <c r="D290" s="207" t="s">
        <v>480</v>
      </c>
      <c r="E290" s="208">
        <f t="shared" ref="E290:AZ290" si="57">SUM(E291:E293)</f>
        <v>76</v>
      </c>
      <c r="F290" s="208">
        <f t="shared" si="57"/>
        <v>0</v>
      </c>
      <c r="G290" s="208">
        <f t="shared" si="57"/>
        <v>0</v>
      </c>
      <c r="H290" s="208">
        <f t="shared" si="57"/>
        <v>0</v>
      </c>
      <c r="I290" s="208">
        <f t="shared" si="57"/>
        <v>0</v>
      </c>
      <c r="J290" s="208">
        <f t="shared" si="57"/>
        <v>0</v>
      </c>
      <c r="K290" s="208">
        <f t="shared" si="57"/>
        <v>0</v>
      </c>
      <c r="L290" s="208">
        <f t="shared" si="57"/>
        <v>0</v>
      </c>
      <c r="M290" s="208">
        <f t="shared" si="57"/>
        <v>0</v>
      </c>
      <c r="N290" s="208">
        <f t="shared" si="57"/>
        <v>0</v>
      </c>
      <c r="O290" s="208">
        <f t="shared" si="57"/>
        <v>0</v>
      </c>
      <c r="P290" s="208">
        <f t="shared" si="57"/>
        <v>84</v>
      </c>
      <c r="Q290" s="208">
        <f t="shared" si="57"/>
        <v>0</v>
      </c>
      <c r="R290" s="208">
        <f t="shared" si="57"/>
        <v>0</v>
      </c>
      <c r="S290" s="208">
        <f t="shared" si="57"/>
        <v>0</v>
      </c>
      <c r="T290" s="208">
        <f t="shared" si="57"/>
        <v>0</v>
      </c>
      <c r="U290" s="208">
        <f t="shared" si="57"/>
        <v>0</v>
      </c>
      <c r="V290" s="208">
        <f t="shared" si="57"/>
        <v>0</v>
      </c>
      <c r="W290" s="208">
        <f t="shared" si="57"/>
        <v>0</v>
      </c>
      <c r="X290" s="208">
        <f t="shared" si="57"/>
        <v>0</v>
      </c>
      <c r="Y290" s="208">
        <f t="shared" si="57"/>
        <v>0</v>
      </c>
      <c r="Z290" s="208">
        <f t="shared" si="57"/>
        <v>0</v>
      </c>
      <c r="AA290" s="208">
        <f t="shared" si="57"/>
        <v>0</v>
      </c>
      <c r="AB290" s="208">
        <f t="shared" si="57"/>
        <v>0</v>
      </c>
      <c r="AC290" s="208">
        <f t="shared" si="57"/>
        <v>0</v>
      </c>
      <c r="AD290" s="208">
        <f t="shared" si="57"/>
        <v>0</v>
      </c>
      <c r="AE290" s="208">
        <f t="shared" si="57"/>
        <v>0</v>
      </c>
      <c r="AF290" s="208">
        <f t="shared" si="57"/>
        <v>0</v>
      </c>
      <c r="AG290" s="208">
        <f t="shared" si="57"/>
        <v>0</v>
      </c>
      <c r="AH290" s="208">
        <f t="shared" si="57"/>
        <v>0</v>
      </c>
      <c r="AI290" s="208">
        <f t="shared" si="57"/>
        <v>0</v>
      </c>
      <c r="AJ290" s="208">
        <f t="shared" si="57"/>
        <v>0</v>
      </c>
      <c r="AK290" s="208">
        <f t="shared" si="57"/>
        <v>0</v>
      </c>
      <c r="AL290" s="208">
        <f t="shared" si="57"/>
        <v>0</v>
      </c>
      <c r="AM290" s="208">
        <f t="shared" si="57"/>
        <v>0</v>
      </c>
      <c r="AN290" s="208">
        <f t="shared" si="57"/>
        <v>0</v>
      </c>
      <c r="AO290" s="208">
        <f t="shared" si="57"/>
        <v>0</v>
      </c>
      <c r="AP290" s="208">
        <f t="shared" si="57"/>
        <v>0</v>
      </c>
      <c r="AQ290" s="208">
        <f t="shared" si="57"/>
        <v>0</v>
      </c>
      <c r="AR290" s="208">
        <f t="shared" si="57"/>
        <v>0</v>
      </c>
      <c r="AS290" s="208">
        <f t="shared" si="57"/>
        <v>0</v>
      </c>
      <c r="AT290" s="208">
        <f t="shared" si="57"/>
        <v>0</v>
      </c>
      <c r="AU290" s="208">
        <f t="shared" si="57"/>
        <v>0</v>
      </c>
      <c r="AV290" s="208">
        <f t="shared" si="57"/>
        <v>0</v>
      </c>
      <c r="AW290" s="208">
        <f t="shared" si="57"/>
        <v>0</v>
      </c>
      <c r="AX290" s="208">
        <f t="shared" si="57"/>
        <v>0</v>
      </c>
      <c r="AY290" s="208">
        <f t="shared" si="57"/>
        <v>0</v>
      </c>
      <c r="AZ290" s="208">
        <f t="shared" si="57"/>
        <v>0</v>
      </c>
      <c r="BA290" s="209"/>
    </row>
    <row r="291" spans="1:53">
      <c r="A291" s="1"/>
      <c r="B291" s="11" t="s">
        <v>1008</v>
      </c>
      <c r="C291" s="217" t="s">
        <v>592</v>
      </c>
      <c r="D291" s="3"/>
      <c r="E291" s="11"/>
      <c r="F291" s="4"/>
      <c r="G291" s="3" t="s">
        <v>359</v>
      </c>
      <c r="H291" s="3" t="s">
        <v>359</v>
      </c>
      <c r="I291" s="4"/>
      <c r="J291" s="4"/>
      <c r="K291" s="4"/>
      <c r="L291" s="4"/>
      <c r="M291" s="4"/>
      <c r="N291" s="4"/>
      <c r="O291" s="4"/>
      <c r="P291" s="4">
        <v>8</v>
      </c>
      <c r="Q291" s="4"/>
      <c r="R291" s="3" t="s">
        <v>354</v>
      </c>
      <c r="S291" s="4"/>
      <c r="T291" s="3" t="s">
        <v>153</v>
      </c>
      <c r="U291" s="3"/>
      <c r="V291" s="3" t="s">
        <v>156</v>
      </c>
      <c r="W291" s="3" t="s">
        <v>416</v>
      </c>
      <c r="X291" s="3"/>
      <c r="Y291" s="3"/>
      <c r="Z291" s="3" t="s">
        <v>874</v>
      </c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3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</row>
    <row r="292" spans="1:53">
      <c r="A292" s="1"/>
      <c r="B292" s="21" t="s">
        <v>1009</v>
      </c>
      <c r="C292" s="2" t="s">
        <v>963</v>
      </c>
      <c r="D292" s="3"/>
      <c r="E292" s="4">
        <v>34</v>
      </c>
      <c r="F292" s="4"/>
      <c r="G292" s="3" t="s">
        <v>33</v>
      </c>
      <c r="H292" s="3" t="s">
        <v>33</v>
      </c>
      <c r="I292" s="4"/>
      <c r="J292" s="4"/>
      <c r="K292" s="4"/>
      <c r="L292" s="4"/>
      <c r="M292" s="4"/>
      <c r="N292" s="4"/>
      <c r="O292" s="4"/>
      <c r="P292" s="4">
        <f>+E292</f>
        <v>34</v>
      </c>
      <c r="Q292" s="4"/>
      <c r="R292" s="3" t="s">
        <v>354</v>
      </c>
      <c r="S292" s="3"/>
      <c r="T292" s="3" t="s">
        <v>154</v>
      </c>
      <c r="U292" s="3" t="s">
        <v>225</v>
      </c>
      <c r="V292" s="3"/>
      <c r="W292" s="3"/>
      <c r="X292" s="3"/>
      <c r="Y292" s="3"/>
      <c r="Z292" s="3"/>
      <c r="AA292" s="3"/>
      <c r="AB292" s="3"/>
      <c r="AC292" s="3"/>
      <c r="AD292" s="3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3"/>
      <c r="AZ292" s="4"/>
    </row>
    <row r="293" spans="1:53">
      <c r="A293" s="1"/>
      <c r="B293" s="21" t="s">
        <v>1010</v>
      </c>
      <c r="C293" s="12" t="s">
        <v>409</v>
      </c>
      <c r="D293" s="3"/>
      <c r="E293" s="4">
        <v>42</v>
      </c>
      <c r="F293" s="4"/>
      <c r="G293" s="3" t="s">
        <v>33</v>
      </c>
      <c r="H293" s="3" t="s">
        <v>33</v>
      </c>
      <c r="I293" s="4"/>
      <c r="J293" s="4"/>
      <c r="K293" s="4"/>
      <c r="L293" s="4"/>
      <c r="M293" s="4"/>
      <c r="N293" s="4"/>
      <c r="O293" s="4"/>
      <c r="P293" s="4">
        <f>+E293</f>
        <v>42</v>
      </c>
      <c r="Q293" s="4"/>
      <c r="R293" s="3" t="s">
        <v>354</v>
      </c>
      <c r="S293" s="3"/>
      <c r="T293" s="3" t="s">
        <v>191</v>
      </c>
      <c r="U293" s="3"/>
      <c r="V293" s="3" t="s">
        <v>192</v>
      </c>
      <c r="W293" s="3" t="s">
        <v>417</v>
      </c>
      <c r="X293" s="3"/>
      <c r="Y293" s="3"/>
      <c r="Z293" s="3" t="s">
        <v>250</v>
      </c>
      <c r="AA293" s="3"/>
      <c r="AB293" s="3"/>
      <c r="AC293" s="3"/>
      <c r="AD293" s="3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</row>
    <row r="294" spans="1:53" s="206" customFormat="1">
      <c r="A294" s="206" t="s">
        <v>364</v>
      </c>
      <c r="B294" s="207" t="s">
        <v>1007</v>
      </c>
      <c r="C294" s="210" t="s">
        <v>401</v>
      </c>
      <c r="D294" s="207" t="s">
        <v>480</v>
      </c>
      <c r="E294" s="208">
        <f t="shared" ref="E294:AZ294" si="58">SUM(E295:E304)</f>
        <v>407</v>
      </c>
      <c r="F294" s="208">
        <f t="shared" si="58"/>
        <v>0</v>
      </c>
      <c r="G294" s="208">
        <f t="shared" si="58"/>
        <v>0</v>
      </c>
      <c r="H294" s="208">
        <f t="shared" si="58"/>
        <v>0</v>
      </c>
      <c r="I294" s="208">
        <f t="shared" si="58"/>
        <v>0</v>
      </c>
      <c r="J294" s="208">
        <f t="shared" si="58"/>
        <v>0</v>
      </c>
      <c r="K294" s="208">
        <f t="shared" si="58"/>
        <v>0</v>
      </c>
      <c r="L294" s="208">
        <f t="shared" si="58"/>
        <v>0</v>
      </c>
      <c r="M294" s="208">
        <f t="shared" si="58"/>
        <v>0</v>
      </c>
      <c r="N294" s="208">
        <f t="shared" si="58"/>
        <v>0</v>
      </c>
      <c r="O294" s="208">
        <f t="shared" si="58"/>
        <v>0</v>
      </c>
      <c r="P294" s="208">
        <f t="shared" si="58"/>
        <v>415</v>
      </c>
      <c r="Q294" s="208">
        <f t="shared" si="58"/>
        <v>0</v>
      </c>
      <c r="R294" s="208">
        <f t="shared" si="58"/>
        <v>0</v>
      </c>
      <c r="S294" s="208">
        <f t="shared" si="58"/>
        <v>0</v>
      </c>
      <c r="T294" s="208">
        <f t="shared" si="58"/>
        <v>0</v>
      </c>
      <c r="U294" s="208">
        <f t="shared" si="58"/>
        <v>0</v>
      </c>
      <c r="V294" s="208">
        <f t="shared" si="58"/>
        <v>0</v>
      </c>
      <c r="W294" s="208">
        <f t="shared" si="58"/>
        <v>0</v>
      </c>
      <c r="X294" s="208">
        <f t="shared" si="58"/>
        <v>0</v>
      </c>
      <c r="Y294" s="208">
        <f t="shared" si="58"/>
        <v>0</v>
      </c>
      <c r="Z294" s="208">
        <f t="shared" si="58"/>
        <v>0</v>
      </c>
      <c r="AA294" s="208">
        <f t="shared" si="58"/>
        <v>0</v>
      </c>
      <c r="AB294" s="208">
        <f t="shared" si="58"/>
        <v>0</v>
      </c>
      <c r="AC294" s="208">
        <f t="shared" si="58"/>
        <v>0</v>
      </c>
      <c r="AD294" s="208">
        <f t="shared" si="58"/>
        <v>0</v>
      </c>
      <c r="AE294" s="208">
        <f t="shared" si="58"/>
        <v>0</v>
      </c>
      <c r="AF294" s="208">
        <f t="shared" si="58"/>
        <v>0</v>
      </c>
      <c r="AG294" s="208">
        <f t="shared" si="58"/>
        <v>0</v>
      </c>
      <c r="AH294" s="208">
        <f t="shared" si="58"/>
        <v>0</v>
      </c>
      <c r="AI294" s="208">
        <f t="shared" si="58"/>
        <v>0</v>
      </c>
      <c r="AJ294" s="208">
        <f t="shared" si="58"/>
        <v>0</v>
      </c>
      <c r="AK294" s="208">
        <f t="shared" si="58"/>
        <v>0</v>
      </c>
      <c r="AL294" s="208">
        <f t="shared" si="58"/>
        <v>0</v>
      </c>
      <c r="AM294" s="208">
        <f t="shared" si="58"/>
        <v>0</v>
      </c>
      <c r="AN294" s="208">
        <f t="shared" si="58"/>
        <v>0</v>
      </c>
      <c r="AO294" s="208">
        <f t="shared" si="58"/>
        <v>0</v>
      </c>
      <c r="AP294" s="208">
        <f t="shared" si="58"/>
        <v>0</v>
      </c>
      <c r="AQ294" s="208">
        <f t="shared" si="58"/>
        <v>0</v>
      </c>
      <c r="AR294" s="208">
        <f t="shared" si="58"/>
        <v>0</v>
      </c>
      <c r="AS294" s="208">
        <f t="shared" si="58"/>
        <v>0</v>
      </c>
      <c r="AT294" s="208">
        <f t="shared" si="58"/>
        <v>0</v>
      </c>
      <c r="AU294" s="208">
        <f t="shared" si="58"/>
        <v>0</v>
      </c>
      <c r="AV294" s="208">
        <f t="shared" si="58"/>
        <v>0</v>
      </c>
      <c r="AW294" s="208">
        <f t="shared" si="58"/>
        <v>0</v>
      </c>
      <c r="AX294" s="208">
        <f t="shared" si="58"/>
        <v>0</v>
      </c>
      <c r="AY294" s="208">
        <f t="shared" si="58"/>
        <v>0</v>
      </c>
      <c r="AZ294" s="208">
        <f t="shared" si="58"/>
        <v>0</v>
      </c>
      <c r="BA294" s="209"/>
    </row>
    <row r="295" spans="1:53">
      <c r="A295" s="1"/>
      <c r="B295" s="11" t="s">
        <v>1008</v>
      </c>
      <c r="C295" s="217" t="s">
        <v>592</v>
      </c>
      <c r="D295" s="3"/>
      <c r="E295" s="11"/>
      <c r="F295" s="4"/>
      <c r="G295" s="3" t="s">
        <v>359</v>
      </c>
      <c r="H295" s="3" t="s">
        <v>359</v>
      </c>
      <c r="I295" s="4"/>
      <c r="J295" s="4"/>
      <c r="K295" s="4"/>
      <c r="L295" s="4"/>
      <c r="M295" s="4"/>
      <c r="N295" s="4"/>
      <c r="O295" s="4"/>
      <c r="P295" s="4">
        <v>8</v>
      </c>
      <c r="Q295" s="4"/>
      <c r="R295" s="3"/>
      <c r="S295" s="4"/>
      <c r="T295" s="3" t="s">
        <v>153</v>
      </c>
      <c r="U295" s="3"/>
      <c r="V295" s="3" t="s">
        <v>156</v>
      </c>
      <c r="W295" s="3"/>
      <c r="X295" s="3"/>
      <c r="Y295" s="3"/>
      <c r="Z295" s="3" t="s">
        <v>874</v>
      </c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3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</row>
    <row r="296" spans="1:53" ht="15.6">
      <c r="A296" s="1"/>
      <c r="B296" s="11" t="s">
        <v>1011</v>
      </c>
      <c r="C296" s="2" t="s">
        <v>910</v>
      </c>
      <c r="D296" s="3"/>
      <c r="E296" s="4">
        <v>43</v>
      </c>
      <c r="F296" s="4"/>
      <c r="G296" s="3" t="s">
        <v>251</v>
      </c>
      <c r="H296" s="46" t="s">
        <v>1291</v>
      </c>
      <c r="I296" s="4"/>
      <c r="J296" s="4"/>
      <c r="K296" s="4" t="s">
        <v>549</v>
      </c>
      <c r="L296" s="4" t="s">
        <v>346</v>
      </c>
      <c r="M296" s="4"/>
      <c r="N296" s="4"/>
      <c r="O296" s="4"/>
      <c r="P296" s="4">
        <f t="shared" ref="P296:P304" si="59">+E296</f>
        <v>43</v>
      </c>
      <c r="Q296" s="4"/>
      <c r="R296" s="3" t="s">
        <v>354</v>
      </c>
      <c r="S296" s="3" t="s">
        <v>3</v>
      </c>
      <c r="T296" s="3" t="s">
        <v>154</v>
      </c>
      <c r="U296" s="3" t="s">
        <v>225</v>
      </c>
      <c r="V296" s="3"/>
      <c r="W296" s="3"/>
      <c r="X296" s="3"/>
      <c r="Y296" s="3"/>
      <c r="Z296" s="3"/>
      <c r="AA296" s="3"/>
      <c r="AB296" s="3"/>
      <c r="AC296" s="3"/>
      <c r="AD296" s="3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3"/>
      <c r="AZ296" s="4"/>
    </row>
    <row r="297" spans="1:53">
      <c r="A297" s="1"/>
      <c r="B297" s="11" t="s">
        <v>1012</v>
      </c>
      <c r="C297" s="2" t="s">
        <v>1013</v>
      </c>
      <c r="D297" s="3"/>
      <c r="E297" s="4">
        <v>42</v>
      </c>
      <c r="F297" s="4"/>
      <c r="G297" s="3" t="s">
        <v>33</v>
      </c>
      <c r="H297" s="3" t="s">
        <v>33</v>
      </c>
      <c r="I297" s="4"/>
      <c r="J297" s="4"/>
      <c r="K297" s="4"/>
      <c r="L297" s="4"/>
      <c r="M297" s="4"/>
      <c r="N297" s="4"/>
      <c r="O297" s="4"/>
      <c r="P297" s="4">
        <f t="shared" si="59"/>
        <v>42</v>
      </c>
      <c r="Q297" s="4"/>
      <c r="R297" s="3"/>
      <c r="S297" s="3"/>
      <c r="T297" s="3" t="s">
        <v>154</v>
      </c>
      <c r="U297" s="3" t="s">
        <v>225</v>
      </c>
      <c r="V297" s="3"/>
      <c r="W297" s="3"/>
      <c r="X297" s="3"/>
      <c r="Y297" s="3"/>
      <c r="Z297" s="3"/>
      <c r="AA297" s="3" t="s">
        <v>181</v>
      </c>
      <c r="AB297" s="3" t="s">
        <v>404</v>
      </c>
      <c r="AC297" s="3" t="s">
        <v>405</v>
      </c>
      <c r="AD297" s="3" t="s">
        <v>501</v>
      </c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3"/>
      <c r="AZ297" s="4"/>
    </row>
    <row r="298" spans="1:53" ht="15.6">
      <c r="A298" s="1"/>
      <c r="B298" s="11" t="s">
        <v>1014</v>
      </c>
      <c r="C298" s="2" t="s">
        <v>910</v>
      </c>
      <c r="D298" s="3"/>
      <c r="E298" s="4">
        <v>43</v>
      </c>
      <c r="F298" s="4"/>
      <c r="G298" s="3" t="s">
        <v>251</v>
      </c>
      <c r="H298" s="46" t="s">
        <v>1291</v>
      </c>
      <c r="I298" s="4"/>
      <c r="J298" s="4"/>
      <c r="K298" s="4" t="s">
        <v>549</v>
      </c>
      <c r="L298" s="4" t="s">
        <v>346</v>
      </c>
      <c r="M298" s="4"/>
      <c r="N298" s="4"/>
      <c r="O298" s="4"/>
      <c r="P298" s="4">
        <f t="shared" si="59"/>
        <v>43</v>
      </c>
      <c r="Q298" s="4"/>
      <c r="R298" s="3" t="s">
        <v>354</v>
      </c>
      <c r="S298" s="3" t="s">
        <v>3</v>
      </c>
      <c r="T298" s="3" t="s">
        <v>154</v>
      </c>
      <c r="U298" s="3" t="s">
        <v>225</v>
      </c>
      <c r="V298" s="3"/>
      <c r="W298" s="3"/>
      <c r="X298" s="3"/>
      <c r="Y298" s="3"/>
      <c r="Z298" s="3"/>
      <c r="AA298" s="3" t="s">
        <v>181</v>
      </c>
      <c r="AB298" s="3" t="s">
        <v>404</v>
      </c>
      <c r="AC298" s="3" t="s">
        <v>405</v>
      </c>
      <c r="AD298" s="3" t="s">
        <v>501</v>
      </c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3"/>
      <c r="AZ298" s="4"/>
    </row>
    <row r="299" spans="1:53" ht="15.6">
      <c r="A299" s="1"/>
      <c r="B299" s="11" t="s">
        <v>1015</v>
      </c>
      <c r="C299" s="2" t="s">
        <v>910</v>
      </c>
      <c r="D299" s="3"/>
      <c r="E299" s="4">
        <v>51</v>
      </c>
      <c r="F299" s="4"/>
      <c r="G299" s="3" t="s">
        <v>251</v>
      </c>
      <c r="H299" s="46" t="s">
        <v>1291</v>
      </c>
      <c r="I299" s="4"/>
      <c r="J299" s="4"/>
      <c r="K299" s="4" t="s">
        <v>549</v>
      </c>
      <c r="L299" s="4" t="s">
        <v>346</v>
      </c>
      <c r="M299" s="4"/>
      <c r="N299" s="4"/>
      <c r="O299" s="4"/>
      <c r="P299" s="4">
        <f t="shared" si="59"/>
        <v>51</v>
      </c>
      <c r="Q299" s="4"/>
      <c r="R299" s="3" t="s">
        <v>354</v>
      </c>
      <c r="S299" s="3" t="s">
        <v>3</v>
      </c>
      <c r="T299" s="3" t="s">
        <v>154</v>
      </c>
      <c r="U299" s="3" t="s">
        <v>225</v>
      </c>
      <c r="V299" s="3"/>
      <c r="W299" s="3"/>
      <c r="X299" s="3"/>
      <c r="Y299" s="3"/>
      <c r="Z299" s="3"/>
      <c r="AA299" s="3" t="s">
        <v>181</v>
      </c>
      <c r="AB299" s="3" t="s">
        <v>404</v>
      </c>
      <c r="AC299" s="3" t="s">
        <v>405</v>
      </c>
      <c r="AD299" s="3" t="s">
        <v>501</v>
      </c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3"/>
      <c r="AZ299" s="4"/>
    </row>
    <row r="300" spans="1:53">
      <c r="A300" s="1"/>
      <c r="B300" s="11" t="s">
        <v>1016</v>
      </c>
      <c r="C300" s="2" t="s">
        <v>409</v>
      </c>
      <c r="D300" s="3"/>
      <c r="E300" s="4">
        <v>41</v>
      </c>
      <c r="F300" s="4"/>
      <c r="G300" s="3" t="s">
        <v>33</v>
      </c>
      <c r="H300" s="3" t="s">
        <v>33</v>
      </c>
      <c r="I300" s="4"/>
      <c r="J300" s="4"/>
      <c r="K300" s="4"/>
      <c r="L300" s="4"/>
      <c r="M300" s="4"/>
      <c r="N300" s="4"/>
      <c r="O300" s="4"/>
      <c r="P300" s="4">
        <f t="shared" si="59"/>
        <v>41</v>
      </c>
      <c r="Q300" s="4"/>
      <c r="R300" s="3"/>
      <c r="S300" s="3"/>
      <c r="T300" s="3" t="s">
        <v>154</v>
      </c>
      <c r="U300" s="3" t="s">
        <v>225</v>
      </c>
      <c r="V300" s="3"/>
      <c r="W300" s="3"/>
      <c r="X300" s="3"/>
      <c r="Y300" s="3"/>
      <c r="Z300" s="3"/>
      <c r="AA300" s="3" t="s">
        <v>181</v>
      </c>
      <c r="AB300" s="3" t="s">
        <v>404</v>
      </c>
      <c r="AC300" s="3" t="s">
        <v>405</v>
      </c>
      <c r="AD300" s="3" t="s">
        <v>501</v>
      </c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3"/>
      <c r="AZ300" s="4"/>
    </row>
    <row r="301" spans="1:53" ht="15.6">
      <c r="A301" s="1"/>
      <c r="B301" s="11" t="s">
        <v>1017</v>
      </c>
      <c r="C301" s="2" t="s">
        <v>910</v>
      </c>
      <c r="D301" s="3"/>
      <c r="E301" s="4">
        <v>50</v>
      </c>
      <c r="F301" s="4"/>
      <c r="G301" s="3" t="s">
        <v>251</v>
      </c>
      <c r="H301" s="46" t="s">
        <v>1291</v>
      </c>
      <c r="I301" s="4"/>
      <c r="J301" s="4"/>
      <c r="K301" s="4" t="s">
        <v>549</v>
      </c>
      <c r="L301" s="4" t="s">
        <v>346</v>
      </c>
      <c r="M301" s="4"/>
      <c r="N301" s="4"/>
      <c r="O301" s="4"/>
      <c r="P301" s="4">
        <f t="shared" si="59"/>
        <v>50</v>
      </c>
      <c r="Q301" s="4"/>
      <c r="R301" s="3" t="s">
        <v>354</v>
      </c>
      <c r="S301" s="3" t="s">
        <v>3</v>
      </c>
      <c r="T301" s="3" t="s">
        <v>154</v>
      </c>
      <c r="U301" s="3" t="s">
        <v>225</v>
      </c>
      <c r="V301" s="3"/>
      <c r="W301" s="3"/>
      <c r="X301" s="3"/>
      <c r="Y301" s="3"/>
      <c r="Z301" s="3"/>
      <c r="AA301" s="3" t="s">
        <v>181</v>
      </c>
      <c r="AB301" s="3" t="s">
        <v>404</v>
      </c>
      <c r="AC301" s="3" t="s">
        <v>405</v>
      </c>
      <c r="AD301" s="3" t="s">
        <v>501</v>
      </c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3"/>
      <c r="AZ301" s="4"/>
    </row>
    <row r="302" spans="1:53">
      <c r="A302" s="1"/>
      <c r="B302" s="11" t="s">
        <v>1018</v>
      </c>
      <c r="C302" s="2" t="s">
        <v>1013</v>
      </c>
      <c r="D302" s="3"/>
      <c r="E302" s="4">
        <v>45</v>
      </c>
      <c r="F302" s="4"/>
      <c r="G302" s="3" t="s">
        <v>33</v>
      </c>
      <c r="H302" s="3" t="s">
        <v>33</v>
      </c>
      <c r="I302" s="4"/>
      <c r="J302" s="4"/>
      <c r="K302" s="4"/>
      <c r="L302" s="4"/>
      <c r="M302" s="4"/>
      <c r="N302" s="4"/>
      <c r="O302" s="4"/>
      <c r="P302" s="4">
        <f t="shared" si="59"/>
        <v>45</v>
      </c>
      <c r="Q302" s="4"/>
      <c r="R302" s="3"/>
      <c r="S302" s="3"/>
      <c r="T302" s="3" t="s">
        <v>154</v>
      </c>
      <c r="U302" s="3" t="s">
        <v>225</v>
      </c>
      <c r="V302" s="3"/>
      <c r="W302" s="3"/>
      <c r="X302" s="3"/>
      <c r="Y302" s="3"/>
      <c r="Z302" s="3"/>
      <c r="AA302" s="3" t="s">
        <v>181</v>
      </c>
      <c r="AB302" s="3" t="s">
        <v>404</v>
      </c>
      <c r="AC302" s="3" t="s">
        <v>405</v>
      </c>
      <c r="AD302" s="3" t="s">
        <v>501</v>
      </c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3"/>
      <c r="AZ302" s="4"/>
    </row>
    <row r="303" spans="1:53" ht="15.6">
      <c r="A303" s="1"/>
      <c r="B303" s="11" t="s">
        <v>1019</v>
      </c>
      <c r="C303" s="2" t="s">
        <v>910</v>
      </c>
      <c r="D303" s="3"/>
      <c r="E303" s="4">
        <v>48</v>
      </c>
      <c r="F303" s="4"/>
      <c r="G303" s="3" t="s">
        <v>251</v>
      </c>
      <c r="H303" s="46" t="s">
        <v>1291</v>
      </c>
      <c r="I303" s="4"/>
      <c r="J303" s="4"/>
      <c r="K303" s="4" t="s">
        <v>549</v>
      </c>
      <c r="L303" s="4" t="s">
        <v>346</v>
      </c>
      <c r="M303" s="4"/>
      <c r="N303" s="4"/>
      <c r="O303" s="4"/>
      <c r="P303" s="4">
        <f t="shared" si="59"/>
        <v>48</v>
      </c>
      <c r="Q303" s="4"/>
      <c r="R303" s="3" t="s">
        <v>354</v>
      </c>
      <c r="S303" s="3" t="s">
        <v>3</v>
      </c>
      <c r="T303" s="3" t="s">
        <v>154</v>
      </c>
      <c r="U303" s="3" t="s">
        <v>225</v>
      </c>
      <c r="V303" s="3"/>
      <c r="W303" s="3"/>
      <c r="X303" s="3"/>
      <c r="Y303" s="3"/>
      <c r="Z303" s="3"/>
      <c r="AA303" s="3" t="s">
        <v>181</v>
      </c>
      <c r="AB303" s="3" t="s">
        <v>404</v>
      </c>
      <c r="AC303" s="3" t="s">
        <v>405</v>
      </c>
      <c r="AD303" s="3" t="s">
        <v>501</v>
      </c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3"/>
      <c r="AZ303" s="4"/>
    </row>
    <row r="304" spans="1:53">
      <c r="A304" s="1"/>
      <c r="B304" s="11" t="s">
        <v>1258</v>
      </c>
      <c r="C304" s="2" t="s">
        <v>409</v>
      </c>
      <c r="D304" s="3"/>
      <c r="E304" s="4">
        <v>44</v>
      </c>
      <c r="F304" s="4"/>
      <c r="G304" s="3" t="s">
        <v>33</v>
      </c>
      <c r="H304" s="3" t="s">
        <v>33</v>
      </c>
      <c r="I304" s="4"/>
      <c r="J304" s="4"/>
      <c r="K304" s="4"/>
      <c r="L304" s="4"/>
      <c r="M304" s="4"/>
      <c r="N304" s="4"/>
      <c r="O304" s="4"/>
      <c r="P304" s="4">
        <f t="shared" si="59"/>
        <v>44</v>
      </c>
      <c r="Q304" s="4"/>
      <c r="R304" s="3"/>
      <c r="S304" s="3"/>
      <c r="T304" s="3" t="s">
        <v>153</v>
      </c>
      <c r="U304" s="3"/>
      <c r="V304" s="3" t="s">
        <v>156</v>
      </c>
      <c r="W304" s="3" t="s">
        <v>417</v>
      </c>
      <c r="X304" s="3"/>
      <c r="Y304" s="3"/>
      <c r="Z304" s="3"/>
      <c r="AA304" s="3"/>
      <c r="AB304" s="3"/>
      <c r="AC304" s="3"/>
      <c r="AD304" s="3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3"/>
      <c r="AZ304" s="4"/>
    </row>
    <row r="305" spans="1:53" s="246" customFormat="1" ht="27.6">
      <c r="A305" s="246" t="s">
        <v>142</v>
      </c>
      <c r="B305" s="247">
        <v>15</v>
      </c>
      <c r="C305" s="248" t="s">
        <v>790</v>
      </c>
      <c r="D305" s="249"/>
      <c r="E305" s="250">
        <f t="shared" ref="E305:AZ305" si="60">SUM(E306:E350)/2</f>
        <v>1736.7999999999995</v>
      </c>
      <c r="F305" s="250">
        <f t="shared" si="60"/>
        <v>0</v>
      </c>
      <c r="G305" s="250">
        <f t="shared" si="60"/>
        <v>0</v>
      </c>
      <c r="H305" s="250">
        <f t="shared" si="60"/>
        <v>0</v>
      </c>
      <c r="I305" s="250">
        <f t="shared" si="60"/>
        <v>0</v>
      </c>
      <c r="J305" s="250">
        <f t="shared" si="60"/>
        <v>0</v>
      </c>
      <c r="K305" s="250">
        <f t="shared" si="60"/>
        <v>0</v>
      </c>
      <c r="L305" s="250">
        <f t="shared" si="60"/>
        <v>0</v>
      </c>
      <c r="M305" s="250">
        <f t="shared" si="60"/>
        <v>0</v>
      </c>
      <c r="N305" s="250">
        <f t="shared" si="60"/>
        <v>0</v>
      </c>
      <c r="O305" s="250">
        <f t="shared" si="60"/>
        <v>0</v>
      </c>
      <c r="P305" s="250">
        <f t="shared" si="60"/>
        <v>1753.7999999999995</v>
      </c>
      <c r="Q305" s="250">
        <f t="shared" si="60"/>
        <v>0</v>
      </c>
      <c r="R305" s="250">
        <f t="shared" si="60"/>
        <v>0</v>
      </c>
      <c r="S305" s="250">
        <f t="shared" si="60"/>
        <v>0</v>
      </c>
      <c r="T305" s="250">
        <f t="shared" si="60"/>
        <v>0</v>
      </c>
      <c r="U305" s="250">
        <f t="shared" si="60"/>
        <v>0</v>
      </c>
      <c r="V305" s="250">
        <f t="shared" si="60"/>
        <v>0</v>
      </c>
      <c r="W305" s="250">
        <f t="shared" si="60"/>
        <v>0</v>
      </c>
      <c r="X305" s="250">
        <f t="shared" si="60"/>
        <v>0</v>
      </c>
      <c r="Y305" s="250">
        <f t="shared" si="60"/>
        <v>0</v>
      </c>
      <c r="Z305" s="250">
        <f t="shared" si="60"/>
        <v>0</v>
      </c>
      <c r="AA305" s="250">
        <f t="shared" si="60"/>
        <v>0</v>
      </c>
      <c r="AB305" s="250">
        <f t="shared" si="60"/>
        <v>0</v>
      </c>
      <c r="AC305" s="250">
        <f t="shared" si="60"/>
        <v>0</v>
      </c>
      <c r="AD305" s="250">
        <f t="shared" si="60"/>
        <v>0</v>
      </c>
      <c r="AE305" s="250">
        <f t="shared" si="60"/>
        <v>0</v>
      </c>
      <c r="AF305" s="250">
        <f t="shared" si="60"/>
        <v>0</v>
      </c>
      <c r="AG305" s="250">
        <f t="shared" si="60"/>
        <v>0</v>
      </c>
      <c r="AH305" s="250">
        <f t="shared" si="60"/>
        <v>0</v>
      </c>
      <c r="AI305" s="250">
        <f t="shared" si="60"/>
        <v>0</v>
      </c>
      <c r="AJ305" s="250">
        <f t="shared" si="60"/>
        <v>0</v>
      </c>
      <c r="AK305" s="250">
        <f t="shared" si="60"/>
        <v>0</v>
      </c>
      <c r="AL305" s="250">
        <f t="shared" si="60"/>
        <v>0</v>
      </c>
      <c r="AM305" s="250">
        <f t="shared" si="60"/>
        <v>0</v>
      </c>
      <c r="AN305" s="250">
        <f t="shared" si="60"/>
        <v>0</v>
      </c>
      <c r="AO305" s="250">
        <f t="shared" si="60"/>
        <v>0</v>
      </c>
      <c r="AP305" s="250">
        <f t="shared" si="60"/>
        <v>0</v>
      </c>
      <c r="AQ305" s="250">
        <f t="shared" si="60"/>
        <v>0</v>
      </c>
      <c r="AR305" s="250">
        <f t="shared" si="60"/>
        <v>1736.7999999999995</v>
      </c>
      <c r="AS305" s="250">
        <f t="shared" si="60"/>
        <v>5210.4000000000005</v>
      </c>
      <c r="AT305" s="223">
        <f t="shared" si="60"/>
        <v>0</v>
      </c>
      <c r="AU305" s="250">
        <f t="shared" si="60"/>
        <v>0</v>
      </c>
      <c r="AV305" s="250">
        <f t="shared" si="60"/>
        <v>16</v>
      </c>
      <c r="AW305" s="250">
        <f t="shared" si="60"/>
        <v>0</v>
      </c>
      <c r="AX305" s="250">
        <f t="shared" si="60"/>
        <v>0</v>
      </c>
      <c r="AY305" s="250">
        <f t="shared" si="60"/>
        <v>0</v>
      </c>
      <c r="AZ305" s="250">
        <f t="shared" si="60"/>
        <v>0</v>
      </c>
      <c r="BA305" s="251"/>
    </row>
    <row r="306" spans="1:53" s="206" customFormat="1">
      <c r="A306" s="206" t="s">
        <v>364</v>
      </c>
      <c r="B306" s="207" t="s">
        <v>1020</v>
      </c>
      <c r="C306" s="210" t="s">
        <v>580</v>
      </c>
      <c r="D306" s="207" t="s">
        <v>1214</v>
      </c>
      <c r="E306" s="208">
        <f t="shared" ref="E306:AZ306" si="61">SUM(E307:E324)</f>
        <v>737</v>
      </c>
      <c r="F306" s="208">
        <f t="shared" si="61"/>
        <v>0</v>
      </c>
      <c r="G306" s="208">
        <f t="shared" si="61"/>
        <v>0</v>
      </c>
      <c r="H306" s="208">
        <f t="shared" si="61"/>
        <v>0</v>
      </c>
      <c r="I306" s="208">
        <f t="shared" si="61"/>
        <v>0</v>
      </c>
      <c r="J306" s="208">
        <f t="shared" si="61"/>
        <v>0</v>
      </c>
      <c r="K306" s="208">
        <f t="shared" si="61"/>
        <v>0</v>
      </c>
      <c r="L306" s="208">
        <f t="shared" si="61"/>
        <v>0</v>
      </c>
      <c r="M306" s="208">
        <f t="shared" si="61"/>
        <v>0</v>
      </c>
      <c r="N306" s="208">
        <f t="shared" si="61"/>
        <v>0</v>
      </c>
      <c r="O306" s="208">
        <f t="shared" si="61"/>
        <v>0</v>
      </c>
      <c r="P306" s="208">
        <f t="shared" si="61"/>
        <v>745</v>
      </c>
      <c r="Q306" s="208">
        <f t="shared" si="61"/>
        <v>0</v>
      </c>
      <c r="R306" s="208">
        <f t="shared" si="61"/>
        <v>0</v>
      </c>
      <c r="S306" s="208">
        <f t="shared" si="61"/>
        <v>0</v>
      </c>
      <c r="T306" s="208">
        <f t="shared" si="61"/>
        <v>0</v>
      </c>
      <c r="U306" s="208">
        <f t="shared" si="61"/>
        <v>0</v>
      </c>
      <c r="V306" s="208">
        <f t="shared" si="61"/>
        <v>0</v>
      </c>
      <c r="W306" s="208">
        <f t="shared" si="61"/>
        <v>0</v>
      </c>
      <c r="X306" s="208">
        <f t="shared" si="61"/>
        <v>0</v>
      </c>
      <c r="Y306" s="208">
        <f t="shared" si="61"/>
        <v>0</v>
      </c>
      <c r="Z306" s="208">
        <f t="shared" si="61"/>
        <v>0</v>
      </c>
      <c r="AA306" s="208">
        <f t="shared" si="61"/>
        <v>0</v>
      </c>
      <c r="AB306" s="208">
        <f t="shared" si="61"/>
        <v>0</v>
      </c>
      <c r="AC306" s="208">
        <f t="shared" si="61"/>
        <v>0</v>
      </c>
      <c r="AD306" s="208">
        <f t="shared" si="61"/>
        <v>0</v>
      </c>
      <c r="AE306" s="208">
        <f t="shared" si="61"/>
        <v>0</v>
      </c>
      <c r="AF306" s="208">
        <f t="shared" si="61"/>
        <v>0</v>
      </c>
      <c r="AG306" s="208">
        <f t="shared" si="61"/>
        <v>0</v>
      </c>
      <c r="AH306" s="208">
        <f t="shared" si="61"/>
        <v>0</v>
      </c>
      <c r="AI306" s="208">
        <f t="shared" si="61"/>
        <v>0</v>
      </c>
      <c r="AJ306" s="208">
        <f t="shared" si="61"/>
        <v>0</v>
      </c>
      <c r="AK306" s="208">
        <f t="shared" si="61"/>
        <v>0</v>
      </c>
      <c r="AL306" s="208">
        <f t="shared" si="61"/>
        <v>0</v>
      </c>
      <c r="AM306" s="208">
        <f t="shared" si="61"/>
        <v>0</v>
      </c>
      <c r="AN306" s="208">
        <f t="shared" si="61"/>
        <v>0</v>
      </c>
      <c r="AO306" s="208">
        <f t="shared" si="61"/>
        <v>0</v>
      </c>
      <c r="AP306" s="208">
        <f t="shared" si="61"/>
        <v>0</v>
      </c>
      <c r="AQ306" s="208">
        <f t="shared" si="61"/>
        <v>0</v>
      </c>
      <c r="AR306" s="208">
        <f t="shared" si="61"/>
        <v>737</v>
      </c>
      <c r="AS306" s="208">
        <f t="shared" si="61"/>
        <v>2210.9999999999995</v>
      </c>
      <c r="AT306" s="208">
        <f t="shared" si="61"/>
        <v>0</v>
      </c>
      <c r="AU306" s="208">
        <f t="shared" si="61"/>
        <v>0</v>
      </c>
      <c r="AV306" s="208">
        <f t="shared" si="61"/>
        <v>8</v>
      </c>
      <c r="AW306" s="208">
        <f t="shared" si="61"/>
        <v>0</v>
      </c>
      <c r="AX306" s="208">
        <f t="shared" si="61"/>
        <v>0</v>
      </c>
      <c r="AY306" s="208">
        <f t="shared" si="61"/>
        <v>0</v>
      </c>
      <c r="AZ306" s="208">
        <f t="shared" si="61"/>
        <v>0</v>
      </c>
      <c r="BA306" s="209"/>
    </row>
    <row r="307" spans="1:53">
      <c r="A307" s="1"/>
      <c r="B307" s="11">
        <v>388</v>
      </c>
      <c r="C307" s="217" t="s">
        <v>1022</v>
      </c>
      <c r="D307" s="3"/>
      <c r="E307" s="11"/>
      <c r="F307" s="4"/>
      <c r="G307" s="3" t="s">
        <v>359</v>
      </c>
      <c r="H307" s="3" t="s">
        <v>359</v>
      </c>
      <c r="I307" s="4"/>
      <c r="J307" s="4"/>
      <c r="K307" s="4"/>
      <c r="L307" s="4"/>
      <c r="M307" s="4"/>
      <c r="N307" s="4"/>
      <c r="O307" s="4"/>
      <c r="P307" s="4">
        <v>8</v>
      </c>
      <c r="Q307" s="4"/>
      <c r="R307" s="3" t="s">
        <v>354</v>
      </c>
      <c r="S307" s="4"/>
      <c r="T307" s="3" t="s">
        <v>153</v>
      </c>
      <c r="U307" s="3"/>
      <c r="V307" s="3" t="s">
        <v>156</v>
      </c>
      <c r="W307" s="3" t="s">
        <v>417</v>
      </c>
      <c r="X307" s="3"/>
      <c r="Y307" s="3"/>
      <c r="Z307" s="3" t="s">
        <v>874</v>
      </c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3"/>
      <c r="AP307" s="4"/>
      <c r="AQ307" s="4"/>
      <c r="AR307" s="3">
        <f t="shared" ref="AR307:AR324" si="62">+E307</f>
        <v>0</v>
      </c>
      <c r="AS307" s="4">
        <f t="shared" ref="AS307:AS324" si="63">+E307*3</f>
        <v>0</v>
      </c>
      <c r="AT307" s="4"/>
      <c r="AU307" s="4"/>
      <c r="AV307" s="4">
        <v>8</v>
      </c>
      <c r="AW307" s="215" t="s">
        <v>434</v>
      </c>
      <c r="AX307" s="3" t="s">
        <v>913</v>
      </c>
      <c r="AY307" s="4"/>
      <c r="AZ307" s="4"/>
    </row>
    <row r="308" spans="1:53">
      <c r="A308" s="1"/>
      <c r="B308" s="96">
        <v>387</v>
      </c>
      <c r="C308" s="2" t="s">
        <v>409</v>
      </c>
      <c r="D308" s="3"/>
      <c r="E308" s="4">
        <v>40.4</v>
      </c>
      <c r="F308" s="4"/>
      <c r="G308" s="3" t="s">
        <v>33</v>
      </c>
      <c r="H308" s="3" t="s">
        <v>33</v>
      </c>
      <c r="I308" s="4"/>
      <c r="J308" s="4"/>
      <c r="K308" s="4"/>
      <c r="L308" s="4"/>
      <c r="M308" s="4"/>
      <c r="N308" s="4"/>
      <c r="O308" s="4"/>
      <c r="P308" s="4">
        <f t="shared" ref="P308:P324" si="64">+E308</f>
        <v>40.4</v>
      </c>
      <c r="Q308" s="4"/>
      <c r="R308" s="3"/>
      <c r="S308" s="3"/>
      <c r="T308" s="3" t="s">
        <v>154</v>
      </c>
      <c r="U308" s="3" t="s">
        <v>225</v>
      </c>
      <c r="V308" s="3"/>
      <c r="W308" s="3"/>
      <c r="X308" s="3"/>
      <c r="Y308" s="3"/>
      <c r="Z308" s="3"/>
      <c r="AA308" s="3"/>
      <c r="AB308" s="3"/>
      <c r="AC308" s="3" t="s">
        <v>599</v>
      </c>
      <c r="AD308" s="3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3">
        <f t="shared" si="62"/>
        <v>40.4</v>
      </c>
      <c r="AS308" s="4">
        <f t="shared" si="63"/>
        <v>121.19999999999999</v>
      </c>
      <c r="AT308" s="4"/>
      <c r="AU308" s="4"/>
      <c r="AV308" s="4"/>
      <c r="AW308" s="215" t="s">
        <v>434</v>
      </c>
      <c r="AX308" s="3" t="s">
        <v>913</v>
      </c>
      <c r="AY308" s="3"/>
      <c r="AZ308" s="4"/>
    </row>
    <row r="309" spans="1:53">
      <c r="A309" s="1"/>
      <c r="B309" s="96">
        <v>386</v>
      </c>
      <c r="C309" s="2" t="s">
        <v>409</v>
      </c>
      <c r="D309" s="3"/>
      <c r="E309" s="4">
        <v>38.5</v>
      </c>
      <c r="F309" s="4"/>
      <c r="G309" s="3" t="s">
        <v>33</v>
      </c>
      <c r="H309" s="3" t="s">
        <v>33</v>
      </c>
      <c r="I309" s="4"/>
      <c r="J309" s="4"/>
      <c r="K309" s="4"/>
      <c r="L309" s="4"/>
      <c r="M309" s="4"/>
      <c r="N309" s="4"/>
      <c r="O309" s="4"/>
      <c r="P309" s="4">
        <f t="shared" si="64"/>
        <v>38.5</v>
      </c>
      <c r="Q309" s="4"/>
      <c r="R309" s="3"/>
      <c r="S309" s="3"/>
      <c r="T309" s="3" t="s">
        <v>154</v>
      </c>
      <c r="U309" s="3" t="s">
        <v>225</v>
      </c>
      <c r="V309" s="3"/>
      <c r="W309" s="3"/>
      <c r="X309" s="3"/>
      <c r="Y309" s="3"/>
      <c r="Z309" s="3"/>
      <c r="AA309" s="3"/>
      <c r="AB309" s="3"/>
      <c r="AC309" s="3" t="s">
        <v>598</v>
      </c>
      <c r="AD309" s="3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3">
        <f t="shared" si="62"/>
        <v>38.5</v>
      </c>
      <c r="AS309" s="4">
        <f t="shared" si="63"/>
        <v>115.5</v>
      </c>
      <c r="AT309" s="4"/>
      <c r="AU309" s="4"/>
      <c r="AV309" s="4"/>
      <c r="AW309" s="215" t="s">
        <v>434</v>
      </c>
      <c r="AX309" s="3" t="s">
        <v>913</v>
      </c>
      <c r="AY309" s="3"/>
      <c r="AZ309" s="4"/>
    </row>
    <row r="310" spans="1:53">
      <c r="A310" s="1"/>
      <c r="B310" s="96">
        <v>385</v>
      </c>
      <c r="C310" s="2" t="s">
        <v>409</v>
      </c>
      <c r="D310" s="3"/>
      <c r="E310" s="4">
        <v>45.5</v>
      </c>
      <c r="F310" s="4"/>
      <c r="G310" s="3" t="s">
        <v>33</v>
      </c>
      <c r="H310" s="3" t="s">
        <v>33</v>
      </c>
      <c r="I310" s="4"/>
      <c r="J310" s="4"/>
      <c r="K310" s="4"/>
      <c r="L310" s="4"/>
      <c r="M310" s="4"/>
      <c r="N310" s="4"/>
      <c r="O310" s="4"/>
      <c r="P310" s="4">
        <f t="shared" si="64"/>
        <v>45.5</v>
      </c>
      <c r="Q310" s="4"/>
      <c r="R310" s="3"/>
      <c r="S310" s="3"/>
      <c r="T310" s="3" t="s">
        <v>154</v>
      </c>
      <c r="U310" s="3" t="s">
        <v>225</v>
      </c>
      <c r="V310" s="3"/>
      <c r="W310" s="3"/>
      <c r="X310" s="3"/>
      <c r="Y310" s="3"/>
      <c r="Z310" s="3"/>
      <c r="AA310" s="3"/>
      <c r="AB310" s="3"/>
      <c r="AC310" s="3" t="s">
        <v>405</v>
      </c>
      <c r="AD310" s="3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3">
        <f t="shared" si="62"/>
        <v>45.5</v>
      </c>
      <c r="AS310" s="4">
        <f t="shared" si="63"/>
        <v>136.5</v>
      </c>
      <c r="AT310" s="4"/>
      <c r="AU310" s="4"/>
      <c r="AV310" s="4"/>
      <c r="AW310" s="215" t="s">
        <v>434</v>
      </c>
      <c r="AX310" s="3" t="s">
        <v>913</v>
      </c>
      <c r="AY310" s="3"/>
      <c r="AZ310" s="4"/>
    </row>
    <row r="311" spans="1:53">
      <c r="A311" s="1"/>
      <c r="B311" s="96">
        <v>384</v>
      </c>
      <c r="C311" s="2" t="s">
        <v>409</v>
      </c>
      <c r="D311" s="3"/>
      <c r="E311" s="4">
        <v>37.4</v>
      </c>
      <c r="F311" s="4"/>
      <c r="G311" s="3" t="s">
        <v>33</v>
      </c>
      <c r="H311" s="3" t="s">
        <v>33</v>
      </c>
      <c r="I311" s="4"/>
      <c r="J311" s="4"/>
      <c r="K311" s="4"/>
      <c r="L311" s="4"/>
      <c r="M311" s="4"/>
      <c r="N311" s="4"/>
      <c r="O311" s="4"/>
      <c r="P311" s="4">
        <f t="shared" si="64"/>
        <v>37.4</v>
      </c>
      <c r="Q311" s="4"/>
      <c r="R311" s="3"/>
      <c r="S311" s="3"/>
      <c r="T311" s="3" t="s">
        <v>154</v>
      </c>
      <c r="U311" s="3" t="s">
        <v>225</v>
      </c>
      <c r="V311" s="3"/>
      <c r="W311" s="3"/>
      <c r="X311" s="3"/>
      <c r="Y311" s="3"/>
      <c r="Z311" s="3"/>
      <c r="AA311" s="3"/>
      <c r="AB311" s="3"/>
      <c r="AC311" s="3" t="s">
        <v>599</v>
      </c>
      <c r="AD311" s="3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3">
        <f t="shared" si="62"/>
        <v>37.4</v>
      </c>
      <c r="AS311" s="4">
        <f t="shared" si="63"/>
        <v>112.19999999999999</v>
      </c>
      <c r="AT311" s="4"/>
      <c r="AU311" s="4"/>
      <c r="AV311" s="4"/>
      <c r="AW311" s="215" t="s">
        <v>434</v>
      </c>
      <c r="AX311" s="3" t="s">
        <v>913</v>
      </c>
      <c r="AY311" s="3"/>
      <c r="AZ311" s="4"/>
    </row>
    <row r="312" spans="1:53">
      <c r="A312" s="1"/>
      <c r="B312" s="96">
        <v>383</v>
      </c>
      <c r="C312" s="2" t="s">
        <v>409</v>
      </c>
      <c r="D312" s="3"/>
      <c r="E312" s="4">
        <v>27.3</v>
      </c>
      <c r="F312" s="4"/>
      <c r="G312" s="3" t="s">
        <v>33</v>
      </c>
      <c r="H312" s="3" t="s">
        <v>33</v>
      </c>
      <c r="I312" s="4"/>
      <c r="J312" s="4"/>
      <c r="K312" s="4"/>
      <c r="L312" s="4"/>
      <c r="M312" s="4"/>
      <c r="N312" s="4"/>
      <c r="O312" s="4"/>
      <c r="P312" s="4">
        <f t="shared" si="64"/>
        <v>27.3</v>
      </c>
      <c r="Q312" s="4"/>
      <c r="R312" s="3"/>
      <c r="S312" s="3"/>
      <c r="T312" s="3" t="s">
        <v>154</v>
      </c>
      <c r="U312" s="3" t="s">
        <v>225</v>
      </c>
      <c r="V312" s="3"/>
      <c r="W312" s="3"/>
      <c r="X312" s="3"/>
      <c r="Y312" s="3"/>
      <c r="Z312" s="3"/>
      <c r="AA312" s="3"/>
      <c r="AB312" s="3"/>
      <c r="AC312" s="3" t="s">
        <v>405</v>
      </c>
      <c r="AD312" s="3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3">
        <f t="shared" si="62"/>
        <v>27.3</v>
      </c>
      <c r="AS312" s="4">
        <f t="shared" si="63"/>
        <v>81.900000000000006</v>
      </c>
      <c r="AT312" s="4"/>
      <c r="AU312" s="4"/>
      <c r="AV312" s="4"/>
      <c r="AW312" s="215" t="s">
        <v>434</v>
      </c>
      <c r="AX312" s="3" t="s">
        <v>913</v>
      </c>
      <c r="AY312" s="3"/>
      <c r="AZ312" s="4"/>
    </row>
    <row r="313" spans="1:53">
      <c r="A313" s="1"/>
      <c r="B313" s="96">
        <v>382</v>
      </c>
      <c r="C313" s="2" t="s">
        <v>409</v>
      </c>
      <c r="D313" s="3"/>
      <c r="E313" s="4">
        <v>43.5</v>
      </c>
      <c r="F313" s="4"/>
      <c r="G313" s="3" t="s">
        <v>33</v>
      </c>
      <c r="H313" s="3" t="s">
        <v>33</v>
      </c>
      <c r="I313" s="4"/>
      <c r="J313" s="4"/>
      <c r="K313" s="4"/>
      <c r="L313" s="4"/>
      <c r="M313" s="4"/>
      <c r="N313" s="4"/>
      <c r="O313" s="4"/>
      <c r="P313" s="4">
        <f t="shared" si="64"/>
        <v>43.5</v>
      </c>
      <c r="Q313" s="4"/>
      <c r="R313" s="3"/>
      <c r="S313" s="3"/>
      <c r="T313" s="3" t="s">
        <v>154</v>
      </c>
      <c r="U313" s="3" t="s">
        <v>225</v>
      </c>
      <c r="V313" s="3"/>
      <c r="W313" s="3"/>
      <c r="X313" s="3"/>
      <c r="Y313" s="3"/>
      <c r="Z313" s="3"/>
      <c r="AA313" s="3"/>
      <c r="AB313" s="3"/>
      <c r="AC313" s="3" t="s">
        <v>597</v>
      </c>
      <c r="AD313" s="3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3">
        <f t="shared" si="62"/>
        <v>43.5</v>
      </c>
      <c r="AS313" s="4">
        <f t="shared" si="63"/>
        <v>130.5</v>
      </c>
      <c r="AT313" s="4"/>
      <c r="AU313" s="4"/>
      <c r="AV313" s="4"/>
      <c r="AW313" s="215" t="s">
        <v>434</v>
      </c>
      <c r="AX313" s="3" t="s">
        <v>913</v>
      </c>
      <c r="AY313" s="3"/>
      <c r="AZ313" s="4"/>
    </row>
    <row r="314" spans="1:53">
      <c r="A314" s="1"/>
      <c r="B314" s="96">
        <v>381</v>
      </c>
      <c r="C314" s="2" t="s">
        <v>409</v>
      </c>
      <c r="D314" s="3"/>
      <c r="E314" s="4">
        <v>42.6</v>
      </c>
      <c r="F314" s="4"/>
      <c r="G314" s="3" t="s">
        <v>33</v>
      </c>
      <c r="H314" s="3" t="s">
        <v>33</v>
      </c>
      <c r="I314" s="4"/>
      <c r="J314" s="4"/>
      <c r="K314" s="4"/>
      <c r="L314" s="4"/>
      <c r="M314" s="4"/>
      <c r="N314" s="4"/>
      <c r="O314" s="4"/>
      <c r="P314" s="4">
        <f t="shared" si="64"/>
        <v>42.6</v>
      </c>
      <c r="Q314" s="4"/>
      <c r="R314" s="3"/>
      <c r="S314" s="3"/>
      <c r="T314" s="3" t="s">
        <v>154</v>
      </c>
      <c r="U314" s="3" t="s">
        <v>225</v>
      </c>
      <c r="V314" s="3"/>
      <c r="W314" s="3"/>
      <c r="X314" s="3"/>
      <c r="Y314" s="3"/>
      <c r="Z314" s="3"/>
      <c r="AA314" s="3"/>
      <c r="AB314" s="3"/>
      <c r="AC314" s="3" t="s">
        <v>597</v>
      </c>
      <c r="AD314" s="3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3">
        <f t="shared" si="62"/>
        <v>42.6</v>
      </c>
      <c r="AS314" s="4">
        <f t="shared" si="63"/>
        <v>127.80000000000001</v>
      </c>
      <c r="AT314" s="4"/>
      <c r="AU314" s="4"/>
      <c r="AV314" s="4"/>
      <c r="AW314" s="215" t="s">
        <v>434</v>
      </c>
      <c r="AX314" s="3" t="s">
        <v>913</v>
      </c>
      <c r="AY314" s="3"/>
      <c r="AZ314" s="4"/>
    </row>
    <row r="315" spans="1:53">
      <c r="A315" s="1"/>
      <c r="B315" s="96">
        <v>380</v>
      </c>
      <c r="C315" s="2" t="s">
        <v>409</v>
      </c>
      <c r="D315" s="3"/>
      <c r="E315" s="4">
        <v>39</v>
      </c>
      <c r="F315" s="4"/>
      <c r="G315" s="3" t="s">
        <v>33</v>
      </c>
      <c r="H315" s="3" t="s">
        <v>33</v>
      </c>
      <c r="I315" s="4"/>
      <c r="J315" s="4"/>
      <c r="K315" s="4"/>
      <c r="L315" s="4"/>
      <c r="M315" s="4"/>
      <c r="N315" s="4"/>
      <c r="O315" s="4"/>
      <c r="P315" s="4">
        <f t="shared" si="64"/>
        <v>39</v>
      </c>
      <c r="Q315" s="4"/>
      <c r="R315" s="3"/>
      <c r="S315" s="3"/>
      <c r="T315" s="3" t="s">
        <v>154</v>
      </c>
      <c r="U315" s="3" t="s">
        <v>225</v>
      </c>
      <c r="V315" s="3"/>
      <c r="W315" s="3"/>
      <c r="X315" s="3"/>
      <c r="Y315" s="3"/>
      <c r="Z315" s="3"/>
      <c r="AA315" s="3"/>
      <c r="AB315" s="3"/>
      <c r="AC315" s="3" t="s">
        <v>405</v>
      </c>
      <c r="AD315" s="3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3">
        <f t="shared" si="62"/>
        <v>39</v>
      </c>
      <c r="AS315" s="4">
        <f t="shared" si="63"/>
        <v>117</v>
      </c>
      <c r="AT315" s="4"/>
      <c r="AU315" s="4"/>
      <c r="AV315" s="4"/>
      <c r="AW315" s="215" t="s">
        <v>434</v>
      </c>
      <c r="AX315" s="3" t="s">
        <v>913</v>
      </c>
      <c r="AY315" s="3"/>
      <c r="AZ315" s="4"/>
    </row>
    <row r="316" spans="1:53">
      <c r="A316" s="1"/>
      <c r="B316" s="96">
        <v>379</v>
      </c>
      <c r="C316" s="2" t="s">
        <v>963</v>
      </c>
      <c r="D316" s="3"/>
      <c r="E316" s="4">
        <v>46.7</v>
      </c>
      <c r="F316" s="4"/>
      <c r="G316" s="3" t="s">
        <v>33</v>
      </c>
      <c r="H316" s="3" t="s">
        <v>33</v>
      </c>
      <c r="I316" s="4"/>
      <c r="J316" s="4"/>
      <c r="K316" s="4"/>
      <c r="L316" s="4"/>
      <c r="M316" s="4"/>
      <c r="N316" s="4"/>
      <c r="O316" s="4"/>
      <c r="P316" s="4">
        <f t="shared" si="64"/>
        <v>46.7</v>
      </c>
      <c r="Q316" s="4"/>
      <c r="R316" s="3" t="s">
        <v>354</v>
      </c>
      <c r="S316" s="3"/>
      <c r="T316" s="3" t="s">
        <v>191</v>
      </c>
      <c r="U316" s="3"/>
      <c r="V316" s="3" t="s">
        <v>192</v>
      </c>
      <c r="W316" s="3" t="s">
        <v>417</v>
      </c>
      <c r="X316" s="3"/>
      <c r="Y316" s="3"/>
      <c r="Z316" s="3"/>
      <c r="AA316" s="3"/>
      <c r="AB316" s="3"/>
      <c r="AC316" s="3" t="s">
        <v>405</v>
      </c>
      <c r="AD316" s="3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3">
        <f t="shared" si="62"/>
        <v>46.7</v>
      </c>
      <c r="AS316" s="4">
        <f t="shared" si="63"/>
        <v>140.10000000000002</v>
      </c>
      <c r="AT316" s="4"/>
      <c r="AU316" s="4"/>
      <c r="AV316" s="4"/>
      <c r="AW316" s="215" t="s">
        <v>434</v>
      </c>
      <c r="AX316" s="3" t="s">
        <v>913</v>
      </c>
      <c r="AY316" s="3"/>
      <c r="AZ316" s="4"/>
    </row>
    <row r="317" spans="1:53">
      <c r="A317" s="1"/>
      <c r="B317" s="96">
        <v>378</v>
      </c>
      <c r="C317" s="2" t="s">
        <v>409</v>
      </c>
      <c r="D317" s="3"/>
      <c r="E317" s="4">
        <v>58.9</v>
      </c>
      <c r="F317" s="4"/>
      <c r="G317" s="3" t="s">
        <v>33</v>
      </c>
      <c r="H317" s="3" t="s">
        <v>33</v>
      </c>
      <c r="I317" s="4"/>
      <c r="J317" s="4"/>
      <c r="K317" s="4"/>
      <c r="L317" s="4"/>
      <c r="M317" s="4"/>
      <c r="N317" s="4"/>
      <c r="O317" s="4"/>
      <c r="P317" s="4">
        <f t="shared" si="64"/>
        <v>58.9</v>
      </c>
      <c r="Q317" s="4"/>
      <c r="R317" s="3"/>
      <c r="S317" s="3"/>
      <c r="T317" s="3" t="s">
        <v>154</v>
      </c>
      <c r="U317" s="3" t="s">
        <v>225</v>
      </c>
      <c r="V317" s="3"/>
      <c r="W317" s="3"/>
      <c r="X317" s="3"/>
      <c r="Y317" s="3"/>
      <c r="Z317" s="3"/>
      <c r="AA317" s="3"/>
      <c r="AB317" s="3"/>
      <c r="AC317" s="3" t="s">
        <v>597</v>
      </c>
      <c r="AD317" s="3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3">
        <f t="shared" si="62"/>
        <v>58.9</v>
      </c>
      <c r="AS317" s="4">
        <f t="shared" si="63"/>
        <v>176.7</v>
      </c>
      <c r="AT317" s="4"/>
      <c r="AU317" s="4"/>
      <c r="AV317" s="4"/>
      <c r="AW317" s="215" t="s">
        <v>434</v>
      </c>
      <c r="AX317" s="3" t="s">
        <v>913</v>
      </c>
      <c r="AY317" s="3"/>
      <c r="AZ317" s="4"/>
    </row>
    <row r="318" spans="1:53">
      <c r="A318" s="1"/>
      <c r="B318" s="96">
        <v>377</v>
      </c>
      <c r="C318" s="2" t="s">
        <v>409</v>
      </c>
      <c r="D318" s="3"/>
      <c r="E318" s="4">
        <v>49.1</v>
      </c>
      <c r="F318" s="4"/>
      <c r="G318" s="3" t="s">
        <v>33</v>
      </c>
      <c r="H318" s="3" t="s">
        <v>33</v>
      </c>
      <c r="I318" s="4"/>
      <c r="J318" s="4"/>
      <c r="K318" s="4"/>
      <c r="L318" s="4"/>
      <c r="M318" s="4"/>
      <c r="N318" s="4"/>
      <c r="O318" s="4"/>
      <c r="P318" s="4">
        <f t="shared" si="64"/>
        <v>49.1</v>
      </c>
      <c r="Q318" s="4"/>
      <c r="R318" s="3"/>
      <c r="S318" s="3"/>
      <c r="T318" s="3" t="s">
        <v>154</v>
      </c>
      <c r="U318" s="3" t="s">
        <v>225</v>
      </c>
      <c r="V318" s="3"/>
      <c r="W318" s="3"/>
      <c r="X318" s="3"/>
      <c r="Y318" s="3"/>
      <c r="Z318" s="3"/>
      <c r="AA318" s="3"/>
      <c r="AB318" s="3"/>
      <c r="AC318" s="3" t="s">
        <v>583</v>
      </c>
      <c r="AD318" s="3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3">
        <f t="shared" si="62"/>
        <v>49.1</v>
      </c>
      <c r="AS318" s="4">
        <f t="shared" si="63"/>
        <v>147.30000000000001</v>
      </c>
      <c r="AT318" s="4"/>
      <c r="AU318" s="4"/>
      <c r="AV318" s="4"/>
      <c r="AW318" s="215" t="s">
        <v>434</v>
      </c>
      <c r="AX318" s="3" t="s">
        <v>913</v>
      </c>
      <c r="AY318" s="3"/>
      <c r="AZ318" s="4"/>
    </row>
    <row r="319" spans="1:53">
      <c r="A319" s="1"/>
      <c r="B319" s="96">
        <v>376</v>
      </c>
      <c r="C319" s="2" t="s">
        <v>409</v>
      </c>
      <c r="D319" s="3"/>
      <c r="E319" s="4">
        <v>54.4</v>
      </c>
      <c r="F319" s="4"/>
      <c r="G319" s="3" t="s">
        <v>33</v>
      </c>
      <c r="H319" s="3" t="s">
        <v>33</v>
      </c>
      <c r="I319" s="4"/>
      <c r="J319" s="4"/>
      <c r="K319" s="4"/>
      <c r="L319" s="4"/>
      <c r="M319" s="4"/>
      <c r="N319" s="4"/>
      <c r="O319" s="4"/>
      <c r="P319" s="4">
        <f t="shared" si="64"/>
        <v>54.4</v>
      </c>
      <c r="Q319" s="4"/>
      <c r="R319" s="3"/>
      <c r="S319" s="3"/>
      <c r="T319" s="3" t="s">
        <v>154</v>
      </c>
      <c r="U319" s="3" t="s">
        <v>225</v>
      </c>
      <c r="V319" s="3"/>
      <c r="W319" s="3"/>
      <c r="X319" s="3"/>
      <c r="Y319" s="3"/>
      <c r="Z319" s="3"/>
      <c r="AA319" s="3"/>
      <c r="AB319" s="3"/>
      <c r="AC319" s="3" t="s">
        <v>597</v>
      </c>
      <c r="AD319" s="3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3">
        <f t="shared" si="62"/>
        <v>54.4</v>
      </c>
      <c r="AS319" s="4">
        <f t="shared" si="63"/>
        <v>163.19999999999999</v>
      </c>
      <c r="AT319" s="4"/>
      <c r="AU319" s="4"/>
      <c r="AV319" s="4"/>
      <c r="AW319" s="215" t="s">
        <v>434</v>
      </c>
      <c r="AX319" s="3" t="s">
        <v>913</v>
      </c>
      <c r="AY319" s="3"/>
      <c r="AZ319" s="4"/>
    </row>
    <row r="320" spans="1:53">
      <c r="A320" s="1"/>
      <c r="B320" s="96">
        <v>375</v>
      </c>
      <c r="C320" s="2" t="s">
        <v>409</v>
      </c>
      <c r="D320" s="3"/>
      <c r="E320" s="4">
        <v>54.3</v>
      </c>
      <c r="F320" s="4"/>
      <c r="G320" s="3" t="s">
        <v>33</v>
      </c>
      <c r="H320" s="3" t="s">
        <v>33</v>
      </c>
      <c r="I320" s="4"/>
      <c r="J320" s="4"/>
      <c r="K320" s="4"/>
      <c r="L320" s="4"/>
      <c r="M320" s="4"/>
      <c r="N320" s="4"/>
      <c r="O320" s="4"/>
      <c r="P320" s="4">
        <f t="shared" si="64"/>
        <v>54.3</v>
      </c>
      <c r="Q320" s="4"/>
      <c r="R320" s="3"/>
      <c r="S320" s="3"/>
      <c r="T320" s="3" t="s">
        <v>154</v>
      </c>
      <c r="U320" s="3" t="s">
        <v>225</v>
      </c>
      <c r="V320" s="3"/>
      <c r="W320" s="3"/>
      <c r="X320" s="3"/>
      <c r="Y320" s="3"/>
      <c r="Z320" s="3"/>
      <c r="AA320" s="3"/>
      <c r="AB320" s="3"/>
      <c r="AC320" s="3" t="s">
        <v>597</v>
      </c>
      <c r="AD320" s="3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3">
        <f t="shared" si="62"/>
        <v>54.3</v>
      </c>
      <c r="AS320" s="4">
        <f t="shared" si="63"/>
        <v>162.89999999999998</v>
      </c>
      <c r="AT320" s="4"/>
      <c r="AU320" s="4"/>
      <c r="AV320" s="4"/>
      <c r="AW320" s="215" t="s">
        <v>434</v>
      </c>
      <c r="AX320" s="3" t="s">
        <v>913</v>
      </c>
      <c r="AY320" s="3"/>
      <c r="AZ320" s="4"/>
    </row>
    <row r="321" spans="1:53">
      <c r="A321" s="1"/>
      <c r="B321" s="96">
        <v>374</v>
      </c>
      <c r="C321" s="2" t="s">
        <v>409</v>
      </c>
      <c r="D321" s="3"/>
      <c r="E321" s="4">
        <v>41</v>
      </c>
      <c r="F321" s="4"/>
      <c r="G321" s="3" t="s">
        <v>33</v>
      </c>
      <c r="H321" s="3" t="s">
        <v>33</v>
      </c>
      <c r="I321" s="4"/>
      <c r="J321" s="4"/>
      <c r="K321" s="4"/>
      <c r="L321" s="4"/>
      <c r="M321" s="4"/>
      <c r="N321" s="4"/>
      <c r="O321" s="4"/>
      <c r="P321" s="4">
        <f t="shared" si="64"/>
        <v>41</v>
      </c>
      <c r="Q321" s="4"/>
      <c r="R321" s="3"/>
      <c r="S321" s="3"/>
      <c r="T321" s="3" t="s">
        <v>154</v>
      </c>
      <c r="U321" s="3" t="s">
        <v>225</v>
      </c>
      <c r="V321" s="3"/>
      <c r="W321" s="3"/>
      <c r="X321" s="3"/>
      <c r="Y321" s="3"/>
      <c r="Z321" s="3"/>
      <c r="AA321" s="3"/>
      <c r="AB321" s="3"/>
      <c r="AC321" s="3" t="s">
        <v>583</v>
      </c>
      <c r="AD321" s="3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3">
        <f t="shared" si="62"/>
        <v>41</v>
      </c>
      <c r="AS321" s="4">
        <f t="shared" si="63"/>
        <v>123</v>
      </c>
      <c r="AT321" s="4"/>
      <c r="AU321" s="4"/>
      <c r="AV321" s="4"/>
      <c r="AW321" s="215" t="s">
        <v>434</v>
      </c>
      <c r="AX321" s="3" t="s">
        <v>913</v>
      </c>
      <c r="AY321" s="3"/>
      <c r="AZ321" s="4"/>
    </row>
    <row r="322" spans="1:53">
      <c r="A322" s="1"/>
      <c r="B322" s="96">
        <v>373</v>
      </c>
      <c r="C322" s="2" t="s">
        <v>409</v>
      </c>
      <c r="D322" s="3"/>
      <c r="E322" s="4">
        <v>39</v>
      </c>
      <c r="F322" s="4"/>
      <c r="G322" s="3" t="s">
        <v>33</v>
      </c>
      <c r="H322" s="3" t="s">
        <v>33</v>
      </c>
      <c r="I322" s="4"/>
      <c r="J322" s="4"/>
      <c r="K322" s="4"/>
      <c r="L322" s="4"/>
      <c r="M322" s="4"/>
      <c r="N322" s="4"/>
      <c r="O322" s="4"/>
      <c r="P322" s="4">
        <f t="shared" si="64"/>
        <v>39</v>
      </c>
      <c r="Q322" s="4"/>
      <c r="R322" s="3"/>
      <c r="S322" s="3"/>
      <c r="T322" s="3" t="s">
        <v>154</v>
      </c>
      <c r="U322" s="3" t="s">
        <v>225</v>
      </c>
      <c r="V322" s="3"/>
      <c r="W322" s="3"/>
      <c r="X322" s="3"/>
      <c r="Y322" s="3"/>
      <c r="Z322" s="3"/>
      <c r="AA322" s="3"/>
      <c r="AB322" s="3"/>
      <c r="AC322" s="3" t="s">
        <v>598</v>
      </c>
      <c r="AD322" s="3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3">
        <f t="shared" si="62"/>
        <v>39</v>
      </c>
      <c r="AS322" s="4">
        <f t="shared" si="63"/>
        <v>117</v>
      </c>
      <c r="AT322" s="4"/>
      <c r="AU322" s="4"/>
      <c r="AV322" s="4"/>
      <c r="AW322" s="215" t="s">
        <v>434</v>
      </c>
      <c r="AX322" s="3" t="s">
        <v>913</v>
      </c>
      <c r="AY322" s="3"/>
      <c r="AZ322" s="4"/>
    </row>
    <row r="323" spans="1:53">
      <c r="A323" s="1"/>
      <c r="B323" s="96">
        <v>372</v>
      </c>
      <c r="C323" s="2" t="s">
        <v>409</v>
      </c>
      <c r="D323" s="3"/>
      <c r="E323" s="4">
        <v>28</v>
      </c>
      <c r="F323" s="4"/>
      <c r="G323" s="3" t="s">
        <v>33</v>
      </c>
      <c r="H323" s="3" t="s">
        <v>33</v>
      </c>
      <c r="I323" s="4"/>
      <c r="J323" s="4"/>
      <c r="K323" s="4"/>
      <c r="L323" s="4"/>
      <c r="M323" s="4"/>
      <c r="N323" s="4"/>
      <c r="O323" s="4"/>
      <c r="P323" s="4">
        <f t="shared" si="64"/>
        <v>28</v>
      </c>
      <c r="Q323" s="4"/>
      <c r="R323" s="3"/>
      <c r="S323" s="3"/>
      <c r="T323" s="3" t="s">
        <v>154</v>
      </c>
      <c r="U323" s="3" t="s">
        <v>225</v>
      </c>
      <c r="V323" s="3"/>
      <c r="W323" s="3"/>
      <c r="X323" s="3"/>
      <c r="Y323" s="3"/>
      <c r="Z323" s="3"/>
      <c r="AA323" s="3"/>
      <c r="AB323" s="3"/>
      <c r="AC323" s="3" t="s">
        <v>597</v>
      </c>
      <c r="AD323" s="3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3">
        <f t="shared" si="62"/>
        <v>28</v>
      </c>
      <c r="AS323" s="4">
        <f t="shared" si="63"/>
        <v>84</v>
      </c>
      <c r="AT323" s="4"/>
      <c r="AU323" s="4"/>
      <c r="AV323" s="4"/>
      <c r="AW323" s="215" t="s">
        <v>434</v>
      </c>
      <c r="AX323" s="3" t="s">
        <v>913</v>
      </c>
      <c r="AY323" s="3"/>
      <c r="AZ323" s="4"/>
    </row>
    <row r="324" spans="1:53">
      <c r="A324" s="1"/>
      <c r="B324" s="96">
        <v>371</v>
      </c>
      <c r="C324" s="12" t="s">
        <v>409</v>
      </c>
      <c r="D324" s="3"/>
      <c r="E324" s="4">
        <v>51.4</v>
      </c>
      <c r="F324" s="4"/>
      <c r="G324" s="3" t="s">
        <v>33</v>
      </c>
      <c r="H324" s="3" t="s">
        <v>33</v>
      </c>
      <c r="I324" s="4"/>
      <c r="J324" s="4"/>
      <c r="K324" s="4"/>
      <c r="L324" s="4"/>
      <c r="M324" s="4"/>
      <c r="N324" s="4"/>
      <c r="O324" s="4"/>
      <c r="P324" s="4">
        <f t="shared" si="64"/>
        <v>51.4</v>
      </c>
      <c r="Q324" s="4"/>
      <c r="R324" s="3" t="s">
        <v>354</v>
      </c>
      <c r="S324" s="3"/>
      <c r="T324" s="3" t="s">
        <v>153</v>
      </c>
      <c r="U324" s="3"/>
      <c r="V324" s="3" t="s">
        <v>156</v>
      </c>
      <c r="W324" s="3" t="s">
        <v>417</v>
      </c>
      <c r="X324" s="3"/>
      <c r="Y324" s="3"/>
      <c r="Z324" s="3"/>
      <c r="AA324" s="3" t="s">
        <v>1277</v>
      </c>
      <c r="AB324" s="3" t="s">
        <v>1278</v>
      </c>
      <c r="AC324" s="3" t="s">
        <v>598</v>
      </c>
      <c r="AD324" s="3" t="s">
        <v>1279</v>
      </c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3">
        <f t="shared" si="62"/>
        <v>51.4</v>
      </c>
      <c r="AS324" s="4">
        <f t="shared" si="63"/>
        <v>154.19999999999999</v>
      </c>
      <c r="AT324" s="4"/>
      <c r="AU324" s="4"/>
      <c r="AV324" s="4"/>
      <c r="AW324" s="215" t="s">
        <v>434</v>
      </c>
      <c r="AX324" s="3" t="s">
        <v>913</v>
      </c>
      <c r="AY324" s="4"/>
      <c r="AZ324" s="4"/>
    </row>
    <row r="325" spans="1:53" s="206" customFormat="1">
      <c r="A325" s="206" t="s">
        <v>364</v>
      </c>
      <c r="B325" s="207" t="s">
        <v>1021</v>
      </c>
      <c r="C325" s="210" t="s">
        <v>600</v>
      </c>
      <c r="D325" s="207" t="s">
        <v>1214</v>
      </c>
      <c r="E325" s="208">
        <f t="shared" ref="E325:AZ325" si="65">SUM(E326:E343)</f>
        <v>757.80000000000007</v>
      </c>
      <c r="F325" s="208">
        <f t="shared" si="65"/>
        <v>0</v>
      </c>
      <c r="G325" s="208">
        <f t="shared" si="65"/>
        <v>0</v>
      </c>
      <c r="H325" s="208">
        <f t="shared" si="65"/>
        <v>0</v>
      </c>
      <c r="I325" s="208">
        <f t="shared" si="65"/>
        <v>0</v>
      </c>
      <c r="J325" s="208">
        <f t="shared" si="65"/>
        <v>0</v>
      </c>
      <c r="K325" s="208">
        <f t="shared" si="65"/>
        <v>0</v>
      </c>
      <c r="L325" s="208">
        <f t="shared" si="65"/>
        <v>0</v>
      </c>
      <c r="M325" s="208">
        <f t="shared" si="65"/>
        <v>0</v>
      </c>
      <c r="N325" s="208">
        <f t="shared" si="65"/>
        <v>0</v>
      </c>
      <c r="O325" s="208">
        <f t="shared" si="65"/>
        <v>0</v>
      </c>
      <c r="P325" s="208">
        <f t="shared" si="65"/>
        <v>765.80000000000007</v>
      </c>
      <c r="Q325" s="208">
        <f t="shared" si="65"/>
        <v>0</v>
      </c>
      <c r="R325" s="208">
        <f t="shared" si="65"/>
        <v>0</v>
      </c>
      <c r="S325" s="208">
        <f t="shared" si="65"/>
        <v>0</v>
      </c>
      <c r="T325" s="208">
        <f t="shared" si="65"/>
        <v>0</v>
      </c>
      <c r="U325" s="208">
        <f t="shared" si="65"/>
        <v>0</v>
      </c>
      <c r="V325" s="208">
        <f t="shared" si="65"/>
        <v>0</v>
      </c>
      <c r="W325" s="208">
        <f t="shared" si="65"/>
        <v>0</v>
      </c>
      <c r="X325" s="208">
        <f t="shared" si="65"/>
        <v>0</v>
      </c>
      <c r="Y325" s="208">
        <f t="shared" si="65"/>
        <v>0</v>
      </c>
      <c r="Z325" s="208">
        <f t="shared" si="65"/>
        <v>0</v>
      </c>
      <c r="AA325" s="208">
        <f t="shared" si="65"/>
        <v>0</v>
      </c>
      <c r="AB325" s="208">
        <f t="shared" si="65"/>
        <v>0</v>
      </c>
      <c r="AC325" s="208">
        <f t="shared" si="65"/>
        <v>0</v>
      </c>
      <c r="AD325" s="208">
        <f t="shared" si="65"/>
        <v>0</v>
      </c>
      <c r="AE325" s="208">
        <f t="shared" si="65"/>
        <v>0</v>
      </c>
      <c r="AF325" s="208">
        <f t="shared" si="65"/>
        <v>0</v>
      </c>
      <c r="AG325" s="208">
        <f t="shared" si="65"/>
        <v>0</v>
      </c>
      <c r="AH325" s="208">
        <f t="shared" si="65"/>
        <v>0</v>
      </c>
      <c r="AI325" s="208">
        <f t="shared" si="65"/>
        <v>0</v>
      </c>
      <c r="AJ325" s="208">
        <f t="shared" si="65"/>
        <v>0</v>
      </c>
      <c r="AK325" s="208">
        <f t="shared" si="65"/>
        <v>0</v>
      </c>
      <c r="AL325" s="208">
        <f t="shared" si="65"/>
        <v>0</v>
      </c>
      <c r="AM325" s="208">
        <f t="shared" si="65"/>
        <v>0</v>
      </c>
      <c r="AN325" s="208">
        <f t="shared" si="65"/>
        <v>0</v>
      </c>
      <c r="AO325" s="208">
        <f t="shared" si="65"/>
        <v>0</v>
      </c>
      <c r="AP325" s="208">
        <f t="shared" si="65"/>
        <v>0</v>
      </c>
      <c r="AQ325" s="208">
        <f t="shared" si="65"/>
        <v>0</v>
      </c>
      <c r="AR325" s="208">
        <f t="shared" si="65"/>
        <v>757.80000000000007</v>
      </c>
      <c r="AS325" s="208">
        <f t="shared" si="65"/>
        <v>2273.4</v>
      </c>
      <c r="AT325" s="208">
        <f t="shared" si="65"/>
        <v>0</v>
      </c>
      <c r="AU325" s="208">
        <f t="shared" si="65"/>
        <v>0</v>
      </c>
      <c r="AV325" s="208">
        <f t="shared" si="65"/>
        <v>8</v>
      </c>
      <c r="AW325" s="208">
        <f t="shared" si="65"/>
        <v>0</v>
      </c>
      <c r="AX325" s="208">
        <f t="shared" si="65"/>
        <v>0</v>
      </c>
      <c r="AY325" s="208">
        <f t="shared" si="65"/>
        <v>0</v>
      </c>
      <c r="AZ325" s="208">
        <f t="shared" si="65"/>
        <v>0</v>
      </c>
      <c r="BA325" s="209"/>
    </row>
    <row r="326" spans="1:53">
      <c r="A326" s="1"/>
      <c r="B326" s="11">
        <v>388</v>
      </c>
      <c r="C326" s="217" t="s">
        <v>1022</v>
      </c>
      <c r="D326" s="3"/>
      <c r="E326" s="11"/>
      <c r="F326" s="4"/>
      <c r="G326" s="3" t="s">
        <v>359</v>
      </c>
      <c r="H326" s="3" t="s">
        <v>359</v>
      </c>
      <c r="I326" s="4"/>
      <c r="J326" s="4"/>
      <c r="K326" s="4"/>
      <c r="L326" s="4"/>
      <c r="M326" s="4"/>
      <c r="N326" s="4"/>
      <c r="O326" s="4"/>
      <c r="P326" s="4">
        <v>8</v>
      </c>
      <c r="Q326" s="4"/>
      <c r="R326" s="3" t="s">
        <v>354</v>
      </c>
      <c r="S326" s="4"/>
      <c r="T326" s="3" t="s">
        <v>153</v>
      </c>
      <c r="U326" s="3"/>
      <c r="V326" s="3" t="s">
        <v>156</v>
      </c>
      <c r="W326" s="3" t="s">
        <v>417</v>
      </c>
      <c r="X326" s="3"/>
      <c r="Y326" s="3"/>
      <c r="Z326" s="3" t="s">
        <v>874</v>
      </c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3"/>
      <c r="AP326" s="4"/>
      <c r="AQ326" s="4"/>
      <c r="AR326" s="3">
        <f t="shared" ref="AR326:AR343" si="66">+E326</f>
        <v>0</v>
      </c>
      <c r="AS326" s="4">
        <f t="shared" ref="AS326:AS343" si="67">+E326*3</f>
        <v>0</v>
      </c>
      <c r="AT326" s="4"/>
      <c r="AU326" s="4"/>
      <c r="AV326" s="4">
        <v>8</v>
      </c>
      <c r="AW326" s="215" t="s">
        <v>434</v>
      </c>
      <c r="AX326" s="3" t="s">
        <v>913</v>
      </c>
      <c r="AY326" s="4"/>
      <c r="AZ326" s="4"/>
    </row>
    <row r="327" spans="1:53">
      <c r="A327" s="1"/>
      <c r="B327" s="11">
        <v>389</v>
      </c>
      <c r="C327" s="2" t="s">
        <v>963</v>
      </c>
      <c r="D327" s="3"/>
      <c r="E327" s="4">
        <v>42.6</v>
      </c>
      <c r="F327" s="4"/>
      <c r="G327" s="3" t="s">
        <v>33</v>
      </c>
      <c r="H327" s="3" t="s">
        <v>33</v>
      </c>
      <c r="I327" s="4"/>
      <c r="J327" s="4"/>
      <c r="K327" s="4"/>
      <c r="L327" s="4"/>
      <c r="M327" s="4"/>
      <c r="N327" s="4"/>
      <c r="O327" s="4"/>
      <c r="P327" s="4">
        <f t="shared" ref="P327:P343" si="68">+E327</f>
        <v>42.6</v>
      </c>
      <c r="Q327" s="4"/>
      <c r="R327" s="3" t="s">
        <v>354</v>
      </c>
      <c r="S327" s="3"/>
      <c r="T327" s="3" t="s">
        <v>191</v>
      </c>
      <c r="U327" s="3"/>
      <c r="V327" s="3" t="s">
        <v>192</v>
      </c>
      <c r="W327" s="3" t="s">
        <v>417</v>
      </c>
      <c r="X327" s="3"/>
      <c r="Y327" s="3"/>
      <c r="Z327" s="3"/>
      <c r="AA327" s="3"/>
      <c r="AB327" s="3"/>
      <c r="AC327" s="3" t="s">
        <v>1281</v>
      </c>
      <c r="AD327" s="3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3">
        <f t="shared" si="66"/>
        <v>42.6</v>
      </c>
      <c r="AS327" s="4">
        <f t="shared" si="67"/>
        <v>127.80000000000001</v>
      </c>
      <c r="AT327" s="4"/>
      <c r="AU327" s="4"/>
      <c r="AV327" s="4"/>
      <c r="AW327" s="215" t="s">
        <v>434</v>
      </c>
      <c r="AX327" s="3" t="s">
        <v>913</v>
      </c>
      <c r="AY327" s="3"/>
      <c r="AZ327" s="4"/>
    </row>
    <row r="328" spans="1:53">
      <c r="A328" s="1"/>
      <c r="B328" s="11">
        <v>390</v>
      </c>
      <c r="C328" s="2" t="s">
        <v>963</v>
      </c>
      <c r="D328" s="3"/>
      <c r="E328" s="4">
        <v>38.700000000000003</v>
      </c>
      <c r="F328" s="4"/>
      <c r="G328" s="3" t="s">
        <v>33</v>
      </c>
      <c r="H328" s="3" t="s">
        <v>33</v>
      </c>
      <c r="I328" s="4"/>
      <c r="J328" s="4"/>
      <c r="K328" s="4"/>
      <c r="L328" s="4"/>
      <c r="M328" s="4"/>
      <c r="N328" s="4"/>
      <c r="O328" s="4"/>
      <c r="P328" s="4">
        <f t="shared" si="68"/>
        <v>38.700000000000003</v>
      </c>
      <c r="Q328" s="4"/>
      <c r="R328" s="3" t="s">
        <v>354</v>
      </c>
      <c r="S328" s="3"/>
      <c r="T328" s="3" t="s">
        <v>191</v>
      </c>
      <c r="U328" s="3"/>
      <c r="V328" s="3" t="s">
        <v>192</v>
      </c>
      <c r="W328" s="3" t="s">
        <v>417</v>
      </c>
      <c r="X328" s="3"/>
      <c r="Y328" s="3"/>
      <c r="Z328" s="3"/>
      <c r="AA328" s="3"/>
      <c r="AB328" s="3"/>
      <c r="AC328" s="3" t="s">
        <v>599</v>
      </c>
      <c r="AD328" s="3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3">
        <f t="shared" si="66"/>
        <v>38.700000000000003</v>
      </c>
      <c r="AS328" s="4">
        <f t="shared" si="67"/>
        <v>116.10000000000001</v>
      </c>
      <c r="AT328" s="4"/>
      <c r="AU328" s="4"/>
      <c r="AV328" s="4"/>
      <c r="AW328" s="215" t="s">
        <v>434</v>
      </c>
      <c r="AX328" s="3" t="s">
        <v>913</v>
      </c>
      <c r="AY328" s="3"/>
      <c r="AZ328" s="4"/>
    </row>
    <row r="329" spans="1:53">
      <c r="A329" s="1"/>
      <c r="B329" s="11">
        <v>391</v>
      </c>
      <c r="C329" s="2" t="s">
        <v>409</v>
      </c>
      <c r="D329" s="3"/>
      <c r="E329" s="4">
        <v>51.7</v>
      </c>
      <c r="F329" s="4"/>
      <c r="G329" s="3" t="s">
        <v>33</v>
      </c>
      <c r="H329" s="3" t="s">
        <v>33</v>
      </c>
      <c r="I329" s="4"/>
      <c r="J329" s="4"/>
      <c r="K329" s="4"/>
      <c r="L329" s="4"/>
      <c r="M329" s="4"/>
      <c r="N329" s="4"/>
      <c r="O329" s="4"/>
      <c r="P329" s="4">
        <f t="shared" si="68"/>
        <v>51.7</v>
      </c>
      <c r="Q329" s="4"/>
      <c r="R329" s="3"/>
      <c r="S329" s="3"/>
      <c r="T329" s="3" t="s">
        <v>154</v>
      </c>
      <c r="U329" s="3" t="s">
        <v>225</v>
      </c>
      <c r="V329" s="3"/>
      <c r="W329" s="3"/>
      <c r="X329" s="3"/>
      <c r="Y329" s="3"/>
      <c r="Z329" s="3"/>
      <c r="AA329" s="3"/>
      <c r="AB329" s="3"/>
      <c r="AC329" s="3" t="s">
        <v>405</v>
      </c>
      <c r="AD329" s="3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3">
        <f t="shared" si="66"/>
        <v>51.7</v>
      </c>
      <c r="AS329" s="4">
        <f t="shared" si="67"/>
        <v>155.10000000000002</v>
      </c>
      <c r="AT329" s="4"/>
      <c r="AU329" s="4"/>
      <c r="AV329" s="4"/>
      <c r="AW329" s="215" t="s">
        <v>434</v>
      </c>
      <c r="AX329" s="3" t="s">
        <v>913</v>
      </c>
      <c r="AY329" s="3"/>
      <c r="AZ329" s="4"/>
    </row>
    <row r="330" spans="1:53">
      <c r="A330" s="1"/>
      <c r="B330" s="11">
        <v>392</v>
      </c>
      <c r="C330" s="2" t="s">
        <v>963</v>
      </c>
      <c r="D330" s="3"/>
      <c r="E330" s="4">
        <v>47</v>
      </c>
      <c r="F330" s="4"/>
      <c r="G330" s="3" t="s">
        <v>33</v>
      </c>
      <c r="H330" s="3" t="s">
        <v>33</v>
      </c>
      <c r="I330" s="4"/>
      <c r="J330" s="4"/>
      <c r="K330" s="4"/>
      <c r="L330" s="4"/>
      <c r="M330" s="4"/>
      <c r="N330" s="4"/>
      <c r="O330" s="4"/>
      <c r="P330" s="4">
        <f t="shared" si="68"/>
        <v>47</v>
      </c>
      <c r="Q330" s="4"/>
      <c r="R330" s="3" t="s">
        <v>354</v>
      </c>
      <c r="S330" s="3"/>
      <c r="T330" s="3" t="s">
        <v>191</v>
      </c>
      <c r="U330" s="3"/>
      <c r="V330" s="3" t="s">
        <v>192</v>
      </c>
      <c r="W330" s="3" t="s">
        <v>417</v>
      </c>
      <c r="X330" s="3"/>
      <c r="Y330" s="3"/>
      <c r="Z330" s="3"/>
      <c r="AA330" s="3"/>
      <c r="AB330" s="3"/>
      <c r="AC330" s="3" t="s">
        <v>583</v>
      </c>
      <c r="AD330" s="3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3">
        <f t="shared" si="66"/>
        <v>47</v>
      </c>
      <c r="AS330" s="4">
        <f t="shared" si="67"/>
        <v>141</v>
      </c>
      <c r="AT330" s="4"/>
      <c r="AU330" s="4"/>
      <c r="AV330" s="4"/>
      <c r="AW330" s="215" t="s">
        <v>434</v>
      </c>
      <c r="AX330" s="3" t="s">
        <v>913</v>
      </c>
      <c r="AY330" s="3"/>
      <c r="AZ330" s="4"/>
    </row>
    <row r="331" spans="1:53">
      <c r="A331" s="1"/>
      <c r="B331" s="11">
        <v>393</v>
      </c>
      <c r="C331" s="2" t="s">
        <v>963</v>
      </c>
      <c r="D331" s="3"/>
      <c r="E331" s="4">
        <v>62</v>
      </c>
      <c r="F331" s="4"/>
      <c r="G331" s="3" t="s">
        <v>33</v>
      </c>
      <c r="H331" s="3" t="s">
        <v>33</v>
      </c>
      <c r="I331" s="4"/>
      <c r="J331" s="4"/>
      <c r="K331" s="4"/>
      <c r="L331" s="4"/>
      <c r="M331" s="4"/>
      <c r="N331" s="4"/>
      <c r="O331" s="4"/>
      <c r="P331" s="4">
        <f t="shared" si="68"/>
        <v>62</v>
      </c>
      <c r="Q331" s="4"/>
      <c r="R331" s="3" t="s">
        <v>354</v>
      </c>
      <c r="S331" s="3"/>
      <c r="T331" s="3" t="s">
        <v>191</v>
      </c>
      <c r="U331" s="3"/>
      <c r="V331" s="3" t="s">
        <v>192</v>
      </c>
      <c r="W331" s="3" t="s">
        <v>417</v>
      </c>
      <c r="X331" s="3"/>
      <c r="Y331" s="3"/>
      <c r="Z331" s="3"/>
      <c r="AA331" s="3"/>
      <c r="AB331" s="3"/>
      <c r="AC331" s="3" t="s">
        <v>598</v>
      </c>
      <c r="AD331" s="3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3">
        <f t="shared" si="66"/>
        <v>62</v>
      </c>
      <c r="AS331" s="4">
        <f t="shared" si="67"/>
        <v>186</v>
      </c>
      <c r="AT331" s="4"/>
      <c r="AU331" s="4"/>
      <c r="AV331" s="4"/>
      <c r="AW331" s="215" t="s">
        <v>434</v>
      </c>
      <c r="AX331" s="3" t="s">
        <v>913</v>
      </c>
      <c r="AY331" s="3"/>
      <c r="AZ331" s="4"/>
    </row>
    <row r="332" spans="1:53">
      <c r="A332" s="1"/>
      <c r="B332" s="11">
        <v>394</v>
      </c>
      <c r="C332" s="2" t="s">
        <v>963</v>
      </c>
      <c r="D332" s="3"/>
      <c r="E332" s="4">
        <v>35.700000000000003</v>
      </c>
      <c r="F332" s="4"/>
      <c r="G332" s="3" t="s">
        <v>33</v>
      </c>
      <c r="H332" s="3" t="s">
        <v>33</v>
      </c>
      <c r="I332" s="4"/>
      <c r="J332" s="4"/>
      <c r="K332" s="4"/>
      <c r="L332" s="4"/>
      <c r="M332" s="4"/>
      <c r="N332" s="4"/>
      <c r="O332" s="4"/>
      <c r="P332" s="4">
        <f t="shared" si="68"/>
        <v>35.700000000000003</v>
      </c>
      <c r="Q332" s="4"/>
      <c r="R332" s="3" t="s">
        <v>354</v>
      </c>
      <c r="S332" s="3"/>
      <c r="T332" s="3" t="s">
        <v>191</v>
      </c>
      <c r="U332" s="3"/>
      <c r="V332" s="3" t="s">
        <v>192</v>
      </c>
      <c r="W332" s="3" t="s">
        <v>417</v>
      </c>
      <c r="X332" s="3"/>
      <c r="Y332" s="3"/>
      <c r="Z332" s="3"/>
      <c r="AA332" s="3"/>
      <c r="AB332" s="3"/>
      <c r="AC332" s="3" t="s">
        <v>405</v>
      </c>
      <c r="AD332" s="3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3">
        <f t="shared" si="66"/>
        <v>35.700000000000003</v>
      </c>
      <c r="AS332" s="4">
        <f t="shared" si="67"/>
        <v>107.10000000000001</v>
      </c>
      <c r="AT332" s="4"/>
      <c r="AU332" s="4"/>
      <c r="AV332" s="4"/>
      <c r="AW332" s="215" t="s">
        <v>434</v>
      </c>
      <c r="AX332" s="3" t="s">
        <v>913</v>
      </c>
      <c r="AY332" s="3"/>
      <c r="AZ332" s="4"/>
    </row>
    <row r="333" spans="1:53">
      <c r="A333" s="1"/>
      <c r="B333" s="11">
        <v>395</v>
      </c>
      <c r="C333" s="2" t="s">
        <v>409</v>
      </c>
      <c r="D333" s="3"/>
      <c r="E333" s="4">
        <v>21.7</v>
      </c>
      <c r="F333" s="4"/>
      <c r="G333" s="3" t="s">
        <v>33</v>
      </c>
      <c r="H333" s="3" t="s">
        <v>33</v>
      </c>
      <c r="I333" s="4"/>
      <c r="J333" s="4"/>
      <c r="K333" s="4"/>
      <c r="L333" s="4"/>
      <c r="M333" s="4"/>
      <c r="N333" s="4"/>
      <c r="O333" s="4"/>
      <c r="P333" s="4">
        <f t="shared" si="68"/>
        <v>21.7</v>
      </c>
      <c r="Q333" s="4"/>
      <c r="R333" s="3"/>
      <c r="S333" s="3"/>
      <c r="T333" s="3" t="s">
        <v>154</v>
      </c>
      <c r="U333" s="3" t="s">
        <v>225</v>
      </c>
      <c r="V333" s="3"/>
      <c r="W333" s="3"/>
      <c r="X333" s="3"/>
      <c r="Y333" s="3"/>
      <c r="Z333" s="3"/>
      <c r="AA333" s="3"/>
      <c r="AB333" s="3"/>
      <c r="AC333" s="3"/>
      <c r="AD333" s="3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3">
        <f t="shared" si="66"/>
        <v>21.7</v>
      </c>
      <c r="AS333" s="4">
        <f t="shared" si="67"/>
        <v>65.099999999999994</v>
      </c>
      <c r="AT333" s="4"/>
      <c r="AU333" s="4"/>
      <c r="AV333" s="4"/>
      <c r="AW333" s="215" t="s">
        <v>434</v>
      </c>
      <c r="AX333" s="3" t="s">
        <v>913</v>
      </c>
      <c r="AY333" s="3"/>
      <c r="AZ333" s="4"/>
    </row>
    <row r="334" spans="1:53">
      <c r="A334" s="1"/>
      <c r="B334" s="11">
        <v>396</v>
      </c>
      <c r="C334" s="2" t="s">
        <v>409</v>
      </c>
      <c r="D334" s="3"/>
      <c r="E334" s="4">
        <v>28.8</v>
      </c>
      <c r="F334" s="4"/>
      <c r="G334" s="3" t="s">
        <v>33</v>
      </c>
      <c r="H334" s="3" t="s">
        <v>33</v>
      </c>
      <c r="I334" s="4"/>
      <c r="J334" s="4"/>
      <c r="K334" s="4"/>
      <c r="L334" s="4"/>
      <c r="M334" s="4"/>
      <c r="N334" s="4"/>
      <c r="O334" s="4"/>
      <c r="P334" s="4">
        <f t="shared" si="68"/>
        <v>28.8</v>
      </c>
      <c r="Q334" s="4"/>
      <c r="R334" s="3"/>
      <c r="S334" s="3"/>
      <c r="T334" s="3" t="s">
        <v>154</v>
      </c>
      <c r="U334" s="3" t="s">
        <v>225</v>
      </c>
      <c r="V334" s="3"/>
      <c r="W334" s="3"/>
      <c r="X334" s="3"/>
      <c r="Y334" s="3"/>
      <c r="Z334" s="3"/>
      <c r="AA334" s="3" t="s">
        <v>181</v>
      </c>
      <c r="AB334" s="3" t="s">
        <v>404</v>
      </c>
      <c r="AC334" s="3" t="s">
        <v>405</v>
      </c>
      <c r="AD334" s="3" t="s">
        <v>501</v>
      </c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3">
        <f t="shared" si="66"/>
        <v>28.8</v>
      </c>
      <c r="AS334" s="4">
        <f t="shared" si="67"/>
        <v>86.4</v>
      </c>
      <c r="AT334" s="4"/>
      <c r="AU334" s="4"/>
      <c r="AV334" s="4"/>
      <c r="AW334" s="215" t="s">
        <v>434</v>
      </c>
      <c r="AX334" s="3" t="s">
        <v>913</v>
      </c>
      <c r="AY334" s="3"/>
      <c r="AZ334" s="4"/>
    </row>
    <row r="335" spans="1:53">
      <c r="A335" s="1"/>
      <c r="B335" s="11">
        <v>397</v>
      </c>
      <c r="C335" s="2" t="s">
        <v>409</v>
      </c>
      <c r="D335" s="3"/>
      <c r="E335" s="4">
        <v>31.3</v>
      </c>
      <c r="F335" s="4"/>
      <c r="G335" s="3" t="s">
        <v>33</v>
      </c>
      <c r="H335" s="3" t="s">
        <v>33</v>
      </c>
      <c r="I335" s="4"/>
      <c r="J335" s="4"/>
      <c r="K335" s="4"/>
      <c r="L335" s="4"/>
      <c r="M335" s="4"/>
      <c r="N335" s="4"/>
      <c r="O335" s="4"/>
      <c r="P335" s="4">
        <f t="shared" si="68"/>
        <v>31.3</v>
      </c>
      <c r="Q335" s="4"/>
      <c r="R335" s="3"/>
      <c r="S335" s="3"/>
      <c r="T335" s="3" t="s">
        <v>154</v>
      </c>
      <c r="U335" s="3" t="s">
        <v>225</v>
      </c>
      <c r="V335" s="3"/>
      <c r="W335" s="3"/>
      <c r="X335" s="3"/>
      <c r="Y335" s="3"/>
      <c r="Z335" s="3"/>
      <c r="AA335" s="3"/>
      <c r="AB335" s="3"/>
      <c r="AC335" s="3" t="s">
        <v>583</v>
      </c>
      <c r="AD335" s="3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3">
        <f t="shared" si="66"/>
        <v>31.3</v>
      </c>
      <c r="AS335" s="4">
        <f t="shared" si="67"/>
        <v>93.9</v>
      </c>
      <c r="AT335" s="4"/>
      <c r="AU335" s="4"/>
      <c r="AV335" s="4"/>
      <c r="AW335" s="215" t="s">
        <v>434</v>
      </c>
      <c r="AX335" s="3" t="s">
        <v>913</v>
      </c>
      <c r="AY335" s="3"/>
      <c r="AZ335" s="4"/>
    </row>
    <row r="336" spans="1:53">
      <c r="A336" s="1"/>
      <c r="B336" s="11">
        <v>398</v>
      </c>
      <c r="C336" s="2" t="s">
        <v>963</v>
      </c>
      <c r="D336" s="3"/>
      <c r="E336" s="4">
        <v>37</v>
      </c>
      <c r="F336" s="4"/>
      <c r="G336" s="3" t="s">
        <v>33</v>
      </c>
      <c r="H336" s="3" t="s">
        <v>33</v>
      </c>
      <c r="I336" s="4"/>
      <c r="J336" s="4"/>
      <c r="K336" s="4"/>
      <c r="L336" s="4"/>
      <c r="M336" s="4"/>
      <c r="N336" s="4"/>
      <c r="O336" s="4"/>
      <c r="P336" s="4">
        <f t="shared" si="68"/>
        <v>37</v>
      </c>
      <c r="Q336" s="4"/>
      <c r="R336" s="3" t="s">
        <v>354</v>
      </c>
      <c r="S336" s="3"/>
      <c r="T336" s="3" t="s">
        <v>191</v>
      </c>
      <c r="U336" s="3"/>
      <c r="V336" s="3" t="s">
        <v>192</v>
      </c>
      <c r="W336" s="3" t="s">
        <v>417</v>
      </c>
      <c r="X336" s="3"/>
      <c r="Y336" s="3"/>
      <c r="Z336" s="3"/>
      <c r="AA336" s="3" t="s">
        <v>1277</v>
      </c>
      <c r="AB336" s="3" t="s">
        <v>1278</v>
      </c>
      <c r="AC336" s="3" t="s">
        <v>598</v>
      </c>
      <c r="AD336" s="3" t="s">
        <v>1279</v>
      </c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3">
        <f t="shared" si="66"/>
        <v>37</v>
      </c>
      <c r="AS336" s="4">
        <f t="shared" si="67"/>
        <v>111</v>
      </c>
      <c r="AT336" s="4"/>
      <c r="AU336" s="4"/>
      <c r="AV336" s="4"/>
      <c r="AW336" s="215" t="s">
        <v>434</v>
      </c>
      <c r="AX336" s="3" t="s">
        <v>913</v>
      </c>
      <c r="AY336" s="3"/>
      <c r="AZ336" s="4"/>
    </row>
    <row r="337" spans="1:53">
      <c r="A337" s="1"/>
      <c r="B337" s="11">
        <v>399</v>
      </c>
      <c r="C337" s="2" t="s">
        <v>409</v>
      </c>
      <c r="D337" s="3"/>
      <c r="E337" s="4">
        <v>48.6</v>
      </c>
      <c r="F337" s="4"/>
      <c r="G337" s="3" t="s">
        <v>33</v>
      </c>
      <c r="H337" s="3" t="s">
        <v>33</v>
      </c>
      <c r="I337" s="4"/>
      <c r="J337" s="4"/>
      <c r="K337" s="4"/>
      <c r="L337" s="4"/>
      <c r="M337" s="4"/>
      <c r="N337" s="4"/>
      <c r="O337" s="4"/>
      <c r="P337" s="4">
        <f t="shared" si="68"/>
        <v>48.6</v>
      </c>
      <c r="Q337" s="4"/>
      <c r="R337" s="3"/>
      <c r="S337" s="3"/>
      <c r="T337" s="3" t="s">
        <v>154</v>
      </c>
      <c r="U337" s="3" t="s">
        <v>225</v>
      </c>
      <c r="V337" s="3"/>
      <c r="W337" s="3"/>
      <c r="X337" s="3"/>
      <c r="Y337" s="3"/>
      <c r="Z337" s="3"/>
      <c r="AA337" s="3" t="s">
        <v>181</v>
      </c>
      <c r="AB337" s="3" t="s">
        <v>404</v>
      </c>
      <c r="AC337" s="3" t="s">
        <v>583</v>
      </c>
      <c r="AD337" s="3" t="s">
        <v>501</v>
      </c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3">
        <f t="shared" si="66"/>
        <v>48.6</v>
      </c>
      <c r="AS337" s="4">
        <f t="shared" si="67"/>
        <v>145.80000000000001</v>
      </c>
      <c r="AT337" s="4"/>
      <c r="AU337" s="4"/>
      <c r="AV337" s="4"/>
      <c r="AW337" s="215" t="s">
        <v>434</v>
      </c>
      <c r="AX337" s="3" t="s">
        <v>913</v>
      </c>
      <c r="AY337" s="3"/>
      <c r="AZ337" s="4"/>
    </row>
    <row r="338" spans="1:53">
      <c r="A338" s="1"/>
      <c r="B338" s="11">
        <v>400</v>
      </c>
      <c r="C338" s="2" t="s">
        <v>409</v>
      </c>
      <c r="D338" s="3"/>
      <c r="E338" s="4">
        <v>51.2</v>
      </c>
      <c r="F338" s="4"/>
      <c r="G338" s="3" t="s">
        <v>33</v>
      </c>
      <c r="H338" s="3" t="s">
        <v>33</v>
      </c>
      <c r="I338" s="4"/>
      <c r="J338" s="4"/>
      <c r="K338" s="4"/>
      <c r="L338" s="4"/>
      <c r="M338" s="4"/>
      <c r="N338" s="4"/>
      <c r="O338" s="4"/>
      <c r="P338" s="4">
        <f t="shared" si="68"/>
        <v>51.2</v>
      </c>
      <c r="Q338" s="4"/>
      <c r="R338" s="3"/>
      <c r="S338" s="3"/>
      <c r="T338" s="3" t="s">
        <v>154</v>
      </c>
      <c r="U338" s="3" t="s">
        <v>225</v>
      </c>
      <c r="V338" s="3"/>
      <c r="W338" s="3"/>
      <c r="X338" s="3"/>
      <c r="Y338" s="3"/>
      <c r="Z338" s="3"/>
      <c r="AA338" s="3"/>
      <c r="AB338" s="3"/>
      <c r="AC338" s="3" t="s">
        <v>583</v>
      </c>
      <c r="AD338" s="3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3">
        <f t="shared" si="66"/>
        <v>51.2</v>
      </c>
      <c r="AS338" s="4">
        <f t="shared" si="67"/>
        <v>153.60000000000002</v>
      </c>
      <c r="AT338" s="4"/>
      <c r="AU338" s="4"/>
      <c r="AV338" s="4"/>
      <c r="AW338" s="215" t="s">
        <v>434</v>
      </c>
      <c r="AX338" s="3" t="s">
        <v>913</v>
      </c>
      <c r="AY338" s="3"/>
      <c r="AZ338" s="4"/>
    </row>
    <row r="339" spans="1:53">
      <c r="A339" s="1"/>
      <c r="B339" s="11">
        <v>401</v>
      </c>
      <c r="C339" s="2" t="s">
        <v>409</v>
      </c>
      <c r="D339" s="3"/>
      <c r="E339" s="4">
        <v>66</v>
      </c>
      <c r="F339" s="4"/>
      <c r="G339" s="3" t="s">
        <v>33</v>
      </c>
      <c r="H339" s="3" t="s">
        <v>33</v>
      </c>
      <c r="I339" s="4"/>
      <c r="J339" s="4"/>
      <c r="K339" s="4"/>
      <c r="L339" s="4"/>
      <c r="M339" s="4"/>
      <c r="N339" s="4"/>
      <c r="O339" s="4"/>
      <c r="P339" s="4">
        <f t="shared" si="68"/>
        <v>66</v>
      </c>
      <c r="Q339" s="4"/>
      <c r="R339" s="3"/>
      <c r="S339" s="3"/>
      <c r="T339" s="3" t="s">
        <v>154</v>
      </c>
      <c r="U339" s="3" t="s">
        <v>225</v>
      </c>
      <c r="V339" s="3"/>
      <c r="W339" s="3"/>
      <c r="X339" s="3"/>
      <c r="Y339" s="3"/>
      <c r="Z339" s="3"/>
      <c r="AA339" s="3"/>
      <c r="AB339" s="3"/>
      <c r="AC339" s="3" t="s">
        <v>598</v>
      </c>
      <c r="AD339" s="3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3">
        <f t="shared" si="66"/>
        <v>66</v>
      </c>
      <c r="AS339" s="4">
        <f t="shared" si="67"/>
        <v>198</v>
      </c>
      <c r="AT339" s="4"/>
      <c r="AU339" s="4"/>
      <c r="AV339" s="4"/>
      <c r="AW339" s="215" t="s">
        <v>434</v>
      </c>
      <c r="AX339" s="3" t="s">
        <v>913</v>
      </c>
      <c r="AY339" s="3"/>
      <c r="AZ339" s="4"/>
    </row>
    <row r="340" spans="1:53">
      <c r="A340" s="1"/>
      <c r="B340" s="11">
        <v>402</v>
      </c>
      <c r="C340" s="2" t="s">
        <v>409</v>
      </c>
      <c r="D340" s="3"/>
      <c r="E340" s="4">
        <v>50.7</v>
      </c>
      <c r="F340" s="4"/>
      <c r="G340" s="3" t="s">
        <v>33</v>
      </c>
      <c r="H340" s="3" t="s">
        <v>33</v>
      </c>
      <c r="I340" s="4"/>
      <c r="J340" s="4"/>
      <c r="K340" s="4"/>
      <c r="L340" s="4"/>
      <c r="M340" s="4"/>
      <c r="N340" s="4"/>
      <c r="O340" s="4"/>
      <c r="P340" s="4">
        <f t="shared" si="68"/>
        <v>50.7</v>
      </c>
      <c r="Q340" s="4"/>
      <c r="R340" s="3"/>
      <c r="S340" s="3"/>
      <c r="T340" s="3" t="s">
        <v>154</v>
      </c>
      <c r="U340" s="3" t="s">
        <v>225</v>
      </c>
      <c r="V340" s="3"/>
      <c r="W340" s="3"/>
      <c r="X340" s="3"/>
      <c r="Y340" s="3"/>
      <c r="Z340" s="3"/>
      <c r="AA340" s="3" t="s">
        <v>181</v>
      </c>
      <c r="AB340" s="3" t="s">
        <v>404</v>
      </c>
      <c r="AD340" s="3" t="s">
        <v>501</v>
      </c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3">
        <f t="shared" si="66"/>
        <v>50.7</v>
      </c>
      <c r="AS340" s="4">
        <f t="shared" si="67"/>
        <v>152.10000000000002</v>
      </c>
      <c r="AT340" s="4"/>
      <c r="AU340" s="4"/>
      <c r="AV340" s="4"/>
      <c r="AW340" s="215" t="s">
        <v>434</v>
      </c>
      <c r="AX340" s="3" t="s">
        <v>913</v>
      </c>
      <c r="AY340" s="3"/>
      <c r="AZ340" s="4"/>
    </row>
    <row r="341" spans="1:53">
      <c r="A341" s="1"/>
      <c r="B341" s="11">
        <v>403</v>
      </c>
      <c r="C341" s="2" t="s">
        <v>409</v>
      </c>
      <c r="D341" s="3"/>
      <c r="E341" s="4">
        <v>48.1</v>
      </c>
      <c r="F341" s="4"/>
      <c r="G341" s="3" t="s">
        <v>33</v>
      </c>
      <c r="H341" s="3" t="s">
        <v>33</v>
      </c>
      <c r="I341" s="4"/>
      <c r="J341" s="4"/>
      <c r="K341" s="4"/>
      <c r="L341" s="4"/>
      <c r="M341" s="4"/>
      <c r="N341" s="4"/>
      <c r="O341" s="4"/>
      <c r="P341" s="4">
        <f t="shared" si="68"/>
        <v>48.1</v>
      </c>
      <c r="Q341" s="4"/>
      <c r="R341" s="3"/>
      <c r="S341" s="3"/>
      <c r="T341" s="3" t="s">
        <v>154</v>
      </c>
      <c r="U341" s="3" t="s">
        <v>225</v>
      </c>
      <c r="V341" s="3"/>
      <c r="W341" s="3"/>
      <c r="X341" s="3"/>
      <c r="Y341" s="3"/>
      <c r="Z341" s="3"/>
      <c r="AA341" s="3" t="s">
        <v>1277</v>
      </c>
      <c r="AB341" s="3" t="s">
        <v>1278</v>
      </c>
      <c r="AC341" s="3" t="s">
        <v>597</v>
      </c>
      <c r="AD341" s="3" t="s">
        <v>1279</v>
      </c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3">
        <f t="shared" si="66"/>
        <v>48.1</v>
      </c>
      <c r="AS341" s="4">
        <f t="shared" si="67"/>
        <v>144.30000000000001</v>
      </c>
      <c r="AT341" s="4"/>
      <c r="AU341" s="4"/>
      <c r="AV341" s="4"/>
      <c r="AW341" s="215" t="s">
        <v>434</v>
      </c>
      <c r="AX341" s="3" t="s">
        <v>913</v>
      </c>
      <c r="AY341" s="3"/>
      <c r="AZ341" s="4"/>
    </row>
    <row r="342" spans="1:53">
      <c r="A342" s="1"/>
      <c r="B342" s="11">
        <v>404</v>
      </c>
      <c r="C342" s="2" t="s">
        <v>409</v>
      </c>
      <c r="D342" s="3"/>
      <c r="E342" s="4">
        <v>41.7</v>
      </c>
      <c r="F342" s="4"/>
      <c r="G342" s="3" t="s">
        <v>33</v>
      </c>
      <c r="H342" s="3" t="s">
        <v>33</v>
      </c>
      <c r="I342" s="4"/>
      <c r="J342" s="4"/>
      <c r="K342" s="4"/>
      <c r="L342" s="4"/>
      <c r="M342" s="4"/>
      <c r="N342" s="4"/>
      <c r="O342" s="4"/>
      <c r="P342" s="4">
        <f t="shared" si="68"/>
        <v>41.7</v>
      </c>
      <c r="Q342" s="4"/>
      <c r="R342" s="3"/>
      <c r="S342" s="3"/>
      <c r="T342" s="3" t="s">
        <v>154</v>
      </c>
      <c r="U342" s="3" t="s">
        <v>225</v>
      </c>
      <c r="V342" s="3"/>
      <c r="W342" s="3"/>
      <c r="X342" s="3"/>
      <c r="Y342" s="3"/>
      <c r="Z342" s="3"/>
      <c r="AA342" s="3" t="s">
        <v>181</v>
      </c>
      <c r="AB342" s="3" t="s">
        <v>404</v>
      </c>
      <c r="AC342" s="3" t="s">
        <v>597</v>
      </c>
      <c r="AD342" s="3" t="s">
        <v>501</v>
      </c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3">
        <f t="shared" si="66"/>
        <v>41.7</v>
      </c>
      <c r="AS342" s="4">
        <f t="shared" si="67"/>
        <v>125.10000000000001</v>
      </c>
      <c r="AT342" s="4"/>
      <c r="AU342" s="4"/>
      <c r="AV342" s="4"/>
      <c r="AW342" s="215" t="s">
        <v>434</v>
      </c>
      <c r="AX342" s="3" t="s">
        <v>913</v>
      </c>
      <c r="AY342" s="3"/>
      <c r="AZ342" s="4"/>
    </row>
    <row r="343" spans="1:53">
      <c r="A343" s="1"/>
      <c r="B343" s="11">
        <v>405</v>
      </c>
      <c r="C343" s="2" t="s">
        <v>963</v>
      </c>
      <c r="D343" s="3"/>
      <c r="E343" s="4">
        <v>55</v>
      </c>
      <c r="F343" s="4"/>
      <c r="G343" s="3" t="s">
        <v>33</v>
      </c>
      <c r="H343" s="3" t="s">
        <v>33</v>
      </c>
      <c r="I343" s="4"/>
      <c r="J343" s="4"/>
      <c r="K343" s="4"/>
      <c r="L343" s="4"/>
      <c r="M343" s="4"/>
      <c r="N343" s="4"/>
      <c r="O343" s="4"/>
      <c r="P343" s="4">
        <f t="shared" si="68"/>
        <v>55</v>
      </c>
      <c r="Q343" s="4"/>
      <c r="R343" s="3" t="s">
        <v>354</v>
      </c>
      <c r="S343" s="4"/>
      <c r="T343" s="3" t="s">
        <v>153</v>
      </c>
      <c r="U343" s="3"/>
      <c r="V343" s="3" t="s">
        <v>156</v>
      </c>
      <c r="W343" s="3" t="s">
        <v>417</v>
      </c>
      <c r="X343" s="3"/>
      <c r="Y343" s="3"/>
      <c r="Z343" s="3"/>
      <c r="AA343" s="3"/>
      <c r="AB343" s="3"/>
      <c r="AC343" s="3" t="s">
        <v>597</v>
      </c>
      <c r="AD343" s="3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3">
        <f t="shared" si="66"/>
        <v>55</v>
      </c>
      <c r="AS343" s="4">
        <f t="shared" si="67"/>
        <v>165</v>
      </c>
      <c r="AT343" s="4"/>
      <c r="AU343" s="4"/>
      <c r="AV343" s="4"/>
      <c r="AW343" s="215" t="s">
        <v>434</v>
      </c>
      <c r="AX343" s="3" t="s">
        <v>913</v>
      </c>
      <c r="AY343" s="3"/>
      <c r="AZ343" s="4"/>
    </row>
    <row r="344" spans="1:53" s="206" customFormat="1">
      <c r="A344" s="206" t="s">
        <v>364</v>
      </c>
      <c r="B344" s="207" t="s">
        <v>1034</v>
      </c>
      <c r="C344" s="210" t="s">
        <v>1038</v>
      </c>
      <c r="D344" s="207" t="s">
        <v>1214</v>
      </c>
      <c r="E344" s="208">
        <f t="shared" ref="E344:AZ344" si="69">SUM(E345:E350)</f>
        <v>242</v>
      </c>
      <c r="F344" s="208">
        <f t="shared" si="69"/>
        <v>0</v>
      </c>
      <c r="G344" s="208">
        <f t="shared" si="69"/>
        <v>0</v>
      </c>
      <c r="H344" s="208">
        <f t="shared" si="69"/>
        <v>0</v>
      </c>
      <c r="I344" s="208">
        <f t="shared" si="69"/>
        <v>0</v>
      </c>
      <c r="J344" s="208">
        <f t="shared" si="69"/>
        <v>0</v>
      </c>
      <c r="K344" s="208">
        <f t="shared" si="69"/>
        <v>0</v>
      </c>
      <c r="L344" s="208">
        <f t="shared" si="69"/>
        <v>0</v>
      </c>
      <c r="M344" s="208">
        <f t="shared" si="69"/>
        <v>0</v>
      </c>
      <c r="N344" s="208">
        <f t="shared" si="69"/>
        <v>0</v>
      </c>
      <c r="O344" s="208">
        <f t="shared" si="69"/>
        <v>0</v>
      </c>
      <c r="P344" s="208">
        <f t="shared" si="69"/>
        <v>243</v>
      </c>
      <c r="Q344" s="208">
        <f t="shared" si="69"/>
        <v>0</v>
      </c>
      <c r="R344" s="208">
        <f t="shared" si="69"/>
        <v>0</v>
      </c>
      <c r="S344" s="208">
        <f t="shared" si="69"/>
        <v>0</v>
      </c>
      <c r="T344" s="208">
        <f t="shared" si="69"/>
        <v>0</v>
      </c>
      <c r="U344" s="208">
        <f t="shared" si="69"/>
        <v>0</v>
      </c>
      <c r="V344" s="208">
        <f t="shared" si="69"/>
        <v>0</v>
      </c>
      <c r="W344" s="208">
        <f t="shared" si="69"/>
        <v>0</v>
      </c>
      <c r="X344" s="208">
        <f t="shared" si="69"/>
        <v>0</v>
      </c>
      <c r="Y344" s="208">
        <f t="shared" si="69"/>
        <v>0</v>
      </c>
      <c r="Z344" s="208">
        <f t="shared" si="69"/>
        <v>0</v>
      </c>
      <c r="AA344" s="208">
        <f t="shared" si="69"/>
        <v>0</v>
      </c>
      <c r="AB344" s="208">
        <f t="shared" si="69"/>
        <v>0</v>
      </c>
      <c r="AC344" s="208">
        <f t="shared" si="69"/>
        <v>0</v>
      </c>
      <c r="AD344" s="208">
        <f t="shared" si="69"/>
        <v>0</v>
      </c>
      <c r="AE344" s="208">
        <f t="shared" si="69"/>
        <v>0</v>
      </c>
      <c r="AF344" s="208">
        <f t="shared" si="69"/>
        <v>0</v>
      </c>
      <c r="AG344" s="208">
        <f t="shared" si="69"/>
        <v>0</v>
      </c>
      <c r="AH344" s="208">
        <f t="shared" si="69"/>
        <v>0</v>
      </c>
      <c r="AI344" s="208">
        <f t="shared" si="69"/>
        <v>0</v>
      </c>
      <c r="AJ344" s="208">
        <f t="shared" si="69"/>
        <v>0</v>
      </c>
      <c r="AK344" s="208">
        <f t="shared" si="69"/>
        <v>0</v>
      </c>
      <c r="AL344" s="208">
        <f t="shared" si="69"/>
        <v>0</v>
      </c>
      <c r="AM344" s="208">
        <f t="shared" si="69"/>
        <v>0</v>
      </c>
      <c r="AN344" s="208">
        <f t="shared" si="69"/>
        <v>0</v>
      </c>
      <c r="AO344" s="208">
        <f t="shared" si="69"/>
        <v>0</v>
      </c>
      <c r="AP344" s="208">
        <f t="shared" si="69"/>
        <v>0</v>
      </c>
      <c r="AQ344" s="208">
        <f t="shared" si="69"/>
        <v>0</v>
      </c>
      <c r="AR344" s="208">
        <f t="shared" si="69"/>
        <v>242</v>
      </c>
      <c r="AS344" s="208">
        <f t="shared" si="69"/>
        <v>726</v>
      </c>
      <c r="AT344" s="208">
        <f t="shared" si="69"/>
        <v>0</v>
      </c>
      <c r="AU344" s="208">
        <f t="shared" si="69"/>
        <v>0</v>
      </c>
      <c r="AV344" s="208">
        <f t="shared" si="69"/>
        <v>0</v>
      </c>
      <c r="AW344" s="208">
        <f t="shared" si="69"/>
        <v>0</v>
      </c>
      <c r="AX344" s="208">
        <f t="shared" si="69"/>
        <v>0</v>
      </c>
      <c r="AY344" s="208">
        <f t="shared" si="69"/>
        <v>0</v>
      </c>
      <c r="AZ344" s="208">
        <f t="shared" si="69"/>
        <v>0</v>
      </c>
      <c r="BA344" s="209"/>
    </row>
    <row r="345" spans="1:53">
      <c r="A345" s="1"/>
      <c r="B345" s="11">
        <v>395</v>
      </c>
      <c r="C345" s="217" t="s">
        <v>1022</v>
      </c>
      <c r="D345" s="3"/>
      <c r="E345" s="11"/>
      <c r="F345" s="4"/>
      <c r="G345" s="3" t="s">
        <v>359</v>
      </c>
      <c r="H345" s="3" t="s">
        <v>359</v>
      </c>
      <c r="I345" s="4"/>
      <c r="J345" s="4"/>
      <c r="K345" s="4"/>
      <c r="L345" s="4"/>
      <c r="M345" s="4"/>
      <c r="N345" s="4"/>
      <c r="O345" s="4"/>
      <c r="P345" s="4">
        <v>1</v>
      </c>
      <c r="Q345" s="4"/>
      <c r="R345" s="3" t="s">
        <v>354</v>
      </c>
      <c r="S345" s="4"/>
      <c r="T345" s="3" t="s">
        <v>153</v>
      </c>
      <c r="U345" s="3"/>
      <c r="V345" s="3" t="s">
        <v>156</v>
      </c>
      <c r="W345" s="3"/>
      <c r="X345" s="3"/>
      <c r="Y345" s="3"/>
      <c r="Z345" s="3" t="s">
        <v>250</v>
      </c>
      <c r="AA345" s="4"/>
      <c r="AB345" s="4"/>
      <c r="AC345" s="3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3"/>
      <c r="AP345" s="4"/>
      <c r="AQ345" s="4"/>
      <c r="AR345" s="3">
        <f t="shared" ref="AR345:AR350" si="70">+E345</f>
        <v>0</v>
      </c>
      <c r="AS345" s="4">
        <f t="shared" ref="AS345:AS350" si="71">+E345*3</f>
        <v>0</v>
      </c>
      <c r="AT345" s="4"/>
      <c r="AU345" s="4"/>
      <c r="AV345" s="4"/>
      <c r="AW345" s="215" t="s">
        <v>434</v>
      </c>
      <c r="AX345" s="3" t="s">
        <v>913</v>
      </c>
      <c r="AY345" s="4"/>
      <c r="AZ345" s="4"/>
    </row>
    <row r="346" spans="1:53">
      <c r="A346" s="1"/>
      <c r="B346" s="11" t="s">
        <v>1023</v>
      </c>
      <c r="C346" s="2" t="s">
        <v>963</v>
      </c>
      <c r="D346" s="3"/>
      <c r="E346" s="4">
        <v>58.3</v>
      </c>
      <c r="F346" s="4"/>
      <c r="G346" s="3" t="s">
        <v>33</v>
      </c>
      <c r="H346" s="3" t="s">
        <v>33</v>
      </c>
      <c r="I346" s="4"/>
      <c r="J346" s="4"/>
      <c r="K346" s="4"/>
      <c r="L346" s="4"/>
      <c r="M346" s="4"/>
      <c r="N346" s="4"/>
      <c r="O346" s="4"/>
      <c r="P346" s="4">
        <f>+E346</f>
        <v>58.3</v>
      </c>
      <c r="Q346" s="4"/>
      <c r="R346" s="3"/>
      <c r="S346" s="3"/>
      <c r="T346" s="3" t="s">
        <v>154</v>
      </c>
      <c r="U346" s="3" t="s">
        <v>225</v>
      </c>
      <c r="V346" s="3"/>
      <c r="W346" s="3"/>
      <c r="X346" s="3"/>
      <c r="Y346" s="3"/>
      <c r="Z346" s="3"/>
      <c r="AA346" s="3"/>
      <c r="AB346" s="3"/>
      <c r="AC346" s="3" t="s">
        <v>598</v>
      </c>
      <c r="AD346" s="3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3">
        <f t="shared" si="70"/>
        <v>58.3</v>
      </c>
      <c r="AS346" s="4">
        <f t="shared" si="71"/>
        <v>174.89999999999998</v>
      </c>
      <c r="AT346" s="4"/>
      <c r="AU346" s="4"/>
      <c r="AV346" s="4"/>
      <c r="AW346" s="215" t="s">
        <v>434</v>
      </c>
      <c r="AX346" s="3" t="s">
        <v>913</v>
      </c>
      <c r="AY346" s="3"/>
      <c r="AZ346" s="4"/>
    </row>
    <row r="347" spans="1:53">
      <c r="A347" s="1"/>
      <c r="B347" s="11" t="s">
        <v>1024</v>
      </c>
      <c r="C347" s="2" t="s">
        <v>409</v>
      </c>
      <c r="D347" s="3"/>
      <c r="E347" s="4">
        <v>39.700000000000003</v>
      </c>
      <c r="F347" s="4"/>
      <c r="G347" s="3" t="s">
        <v>33</v>
      </c>
      <c r="H347" s="3" t="s">
        <v>33</v>
      </c>
      <c r="I347" s="4"/>
      <c r="J347" s="4"/>
      <c r="K347" s="4"/>
      <c r="L347" s="4"/>
      <c r="M347" s="4"/>
      <c r="N347" s="4"/>
      <c r="O347" s="4"/>
      <c r="P347" s="4">
        <f>+E347</f>
        <v>39.700000000000003</v>
      </c>
      <c r="Q347" s="4"/>
      <c r="R347" s="3"/>
      <c r="S347" s="3"/>
      <c r="T347" s="3" t="s">
        <v>154</v>
      </c>
      <c r="U347" s="3" t="s">
        <v>225</v>
      </c>
      <c r="V347" s="3"/>
      <c r="W347" s="3"/>
      <c r="X347" s="3"/>
      <c r="Y347" s="3"/>
      <c r="Z347" s="3"/>
      <c r="AA347" s="3"/>
      <c r="AB347" s="3"/>
      <c r="AC347" s="3" t="s">
        <v>405</v>
      </c>
      <c r="AD347" s="3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3">
        <f t="shared" si="70"/>
        <v>39.700000000000003</v>
      </c>
      <c r="AS347" s="4">
        <f t="shared" si="71"/>
        <v>119.10000000000001</v>
      </c>
      <c r="AT347" s="4"/>
      <c r="AU347" s="4"/>
      <c r="AV347" s="4"/>
      <c r="AW347" s="215" t="s">
        <v>434</v>
      </c>
      <c r="AX347" s="3" t="s">
        <v>913</v>
      </c>
      <c r="AY347" s="3"/>
      <c r="AZ347" s="4"/>
    </row>
    <row r="348" spans="1:53">
      <c r="A348" s="1"/>
      <c r="B348" s="11" t="s">
        <v>1025</v>
      </c>
      <c r="C348" s="2" t="s">
        <v>409</v>
      </c>
      <c r="D348" s="3"/>
      <c r="E348" s="4">
        <v>51.2</v>
      </c>
      <c r="F348" s="4"/>
      <c r="G348" s="3" t="s">
        <v>33</v>
      </c>
      <c r="H348" s="3" t="s">
        <v>33</v>
      </c>
      <c r="I348" s="4"/>
      <c r="J348" s="4"/>
      <c r="K348" s="4"/>
      <c r="L348" s="4"/>
      <c r="M348" s="4"/>
      <c r="N348" s="4"/>
      <c r="O348" s="4"/>
      <c r="P348" s="4">
        <f>+E348</f>
        <v>51.2</v>
      </c>
      <c r="Q348" s="4"/>
      <c r="R348" s="3"/>
      <c r="S348" s="3"/>
      <c r="T348" s="3" t="s">
        <v>154</v>
      </c>
      <c r="U348" s="3" t="s">
        <v>225</v>
      </c>
      <c r="V348" s="3"/>
      <c r="W348" s="3"/>
      <c r="X348" s="3"/>
      <c r="Y348" s="3"/>
      <c r="Z348" s="3"/>
      <c r="AA348" s="3"/>
      <c r="AB348" s="3"/>
      <c r="AC348" s="3" t="s">
        <v>405</v>
      </c>
      <c r="AD348" s="3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3">
        <f t="shared" si="70"/>
        <v>51.2</v>
      </c>
      <c r="AS348" s="4">
        <f t="shared" si="71"/>
        <v>153.60000000000002</v>
      </c>
      <c r="AT348" s="4"/>
      <c r="AU348" s="4"/>
      <c r="AV348" s="4"/>
      <c r="AW348" s="215" t="s">
        <v>434</v>
      </c>
      <c r="AX348" s="3" t="s">
        <v>913</v>
      </c>
      <c r="AY348" s="3"/>
      <c r="AZ348" s="4"/>
    </row>
    <row r="349" spans="1:53">
      <c r="A349" s="1"/>
      <c r="B349" s="11" t="s">
        <v>1026</v>
      </c>
      <c r="C349" s="2" t="s">
        <v>409</v>
      </c>
      <c r="D349" s="3"/>
      <c r="E349" s="4">
        <v>41.3</v>
      </c>
      <c r="F349" s="4"/>
      <c r="G349" s="3" t="s">
        <v>33</v>
      </c>
      <c r="H349" s="3" t="s">
        <v>33</v>
      </c>
      <c r="I349" s="4"/>
      <c r="J349" s="4"/>
      <c r="K349" s="4"/>
      <c r="L349" s="4"/>
      <c r="M349" s="4"/>
      <c r="N349" s="4"/>
      <c r="O349" s="4"/>
      <c r="P349" s="4">
        <f>+E349</f>
        <v>41.3</v>
      </c>
      <c r="Q349" s="4"/>
      <c r="R349" s="3"/>
      <c r="S349" s="3"/>
      <c r="T349" s="3" t="s">
        <v>154</v>
      </c>
      <c r="U349" s="3" t="s">
        <v>225</v>
      </c>
      <c r="V349" s="3"/>
      <c r="W349" s="3"/>
      <c r="X349" s="3"/>
      <c r="Y349" s="3"/>
      <c r="Z349" s="3"/>
      <c r="AA349" s="3"/>
      <c r="AB349" s="3"/>
      <c r="AC349" s="3" t="s">
        <v>405</v>
      </c>
      <c r="AD349" s="3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3">
        <f t="shared" si="70"/>
        <v>41.3</v>
      </c>
      <c r="AS349" s="4">
        <f t="shared" si="71"/>
        <v>123.89999999999999</v>
      </c>
      <c r="AT349" s="4"/>
      <c r="AU349" s="4"/>
      <c r="AV349" s="4"/>
      <c r="AW349" s="215" t="s">
        <v>434</v>
      </c>
      <c r="AX349" s="3" t="s">
        <v>913</v>
      </c>
      <c r="AY349" s="3"/>
      <c r="AZ349" s="4"/>
    </row>
    <row r="350" spans="1:53">
      <c r="A350" s="1"/>
      <c r="B350" s="11" t="s">
        <v>1027</v>
      </c>
      <c r="C350" s="2" t="s">
        <v>963</v>
      </c>
      <c r="D350" s="3"/>
      <c r="E350" s="4">
        <v>51.5</v>
      </c>
      <c r="F350" s="4"/>
      <c r="G350" s="3" t="s">
        <v>33</v>
      </c>
      <c r="H350" s="3" t="s">
        <v>33</v>
      </c>
      <c r="I350" s="4"/>
      <c r="J350" s="4"/>
      <c r="K350" s="4"/>
      <c r="L350" s="4"/>
      <c r="M350" s="4"/>
      <c r="N350" s="4"/>
      <c r="O350" s="4"/>
      <c r="P350" s="4">
        <f>+E350</f>
        <v>51.5</v>
      </c>
      <c r="Q350" s="4"/>
      <c r="R350" s="3" t="s">
        <v>354</v>
      </c>
      <c r="S350" s="4"/>
      <c r="T350" s="3" t="s">
        <v>153</v>
      </c>
      <c r="U350" s="3"/>
      <c r="V350" s="3" t="s">
        <v>156</v>
      </c>
      <c r="W350" s="3" t="s">
        <v>417</v>
      </c>
      <c r="X350" s="3"/>
      <c r="Y350" s="3"/>
      <c r="Z350" s="3"/>
      <c r="AA350" s="3"/>
      <c r="AB350" s="3"/>
      <c r="AC350" s="3" t="s">
        <v>583</v>
      </c>
      <c r="AD350" s="3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3">
        <f t="shared" si="70"/>
        <v>51.5</v>
      </c>
      <c r="AS350" s="4">
        <f t="shared" si="71"/>
        <v>154.5</v>
      </c>
      <c r="AT350" s="4"/>
      <c r="AU350" s="4"/>
      <c r="AV350" s="4"/>
      <c r="AW350" s="215" t="s">
        <v>434</v>
      </c>
      <c r="AX350" s="3" t="s">
        <v>913</v>
      </c>
      <c r="AY350" s="3"/>
      <c r="AZ350" s="4"/>
    </row>
    <row r="351" spans="1:53" s="246" customFormat="1" ht="27.6">
      <c r="A351" s="246" t="s">
        <v>142</v>
      </c>
      <c r="B351" s="247">
        <v>16</v>
      </c>
      <c r="C351" s="266" t="s">
        <v>793</v>
      </c>
      <c r="D351" s="249"/>
      <c r="E351" s="250">
        <f t="shared" ref="E351:AZ351" si="72">SUM(E352:E375)/2</f>
        <v>756.7</v>
      </c>
      <c r="F351" s="250">
        <f t="shared" si="72"/>
        <v>0</v>
      </c>
      <c r="G351" s="250">
        <f t="shared" si="72"/>
        <v>0</v>
      </c>
      <c r="H351" s="250">
        <f t="shared" si="72"/>
        <v>0</v>
      </c>
      <c r="I351" s="250">
        <f t="shared" si="72"/>
        <v>0</v>
      </c>
      <c r="J351" s="250">
        <f t="shared" si="72"/>
        <v>0</v>
      </c>
      <c r="K351" s="250">
        <f t="shared" si="72"/>
        <v>0</v>
      </c>
      <c r="L351" s="250">
        <f t="shared" si="72"/>
        <v>0</v>
      </c>
      <c r="M351" s="250">
        <f t="shared" si="72"/>
        <v>0</v>
      </c>
      <c r="N351" s="250">
        <f t="shared" si="72"/>
        <v>0</v>
      </c>
      <c r="O351" s="250">
        <f t="shared" si="72"/>
        <v>0</v>
      </c>
      <c r="P351" s="250">
        <f t="shared" si="72"/>
        <v>772.7</v>
      </c>
      <c r="Q351" s="250">
        <f t="shared" si="72"/>
        <v>0</v>
      </c>
      <c r="R351" s="250">
        <f t="shared" si="72"/>
        <v>0</v>
      </c>
      <c r="S351" s="250">
        <f t="shared" si="72"/>
        <v>0</v>
      </c>
      <c r="T351" s="250">
        <f t="shared" si="72"/>
        <v>0</v>
      </c>
      <c r="U351" s="250">
        <f t="shared" si="72"/>
        <v>0</v>
      </c>
      <c r="V351" s="250">
        <f t="shared" si="72"/>
        <v>0</v>
      </c>
      <c r="W351" s="250">
        <f t="shared" si="72"/>
        <v>0</v>
      </c>
      <c r="X351" s="250">
        <f t="shared" si="72"/>
        <v>0</v>
      </c>
      <c r="Y351" s="250">
        <f t="shared" si="72"/>
        <v>0</v>
      </c>
      <c r="Z351" s="250">
        <f t="shared" si="72"/>
        <v>0</v>
      </c>
      <c r="AA351" s="250">
        <f t="shared" si="72"/>
        <v>0</v>
      </c>
      <c r="AB351" s="250">
        <f t="shared" si="72"/>
        <v>0</v>
      </c>
      <c r="AC351" s="250">
        <f t="shared" si="72"/>
        <v>0</v>
      </c>
      <c r="AD351" s="250">
        <f t="shared" si="72"/>
        <v>0</v>
      </c>
      <c r="AE351" s="250">
        <f t="shared" si="72"/>
        <v>0</v>
      </c>
      <c r="AF351" s="250">
        <f t="shared" si="72"/>
        <v>0</v>
      </c>
      <c r="AG351" s="250">
        <f t="shared" si="72"/>
        <v>0</v>
      </c>
      <c r="AH351" s="250">
        <f t="shared" si="72"/>
        <v>0</v>
      </c>
      <c r="AI351" s="250">
        <f t="shared" si="72"/>
        <v>0</v>
      </c>
      <c r="AJ351" s="250">
        <f t="shared" si="72"/>
        <v>0</v>
      </c>
      <c r="AK351" s="250">
        <f t="shared" si="72"/>
        <v>0</v>
      </c>
      <c r="AL351" s="250">
        <f t="shared" si="72"/>
        <v>0</v>
      </c>
      <c r="AM351" s="250">
        <f t="shared" si="72"/>
        <v>0</v>
      </c>
      <c r="AN351" s="250">
        <f t="shared" si="72"/>
        <v>0</v>
      </c>
      <c r="AO351" s="250">
        <f t="shared" si="72"/>
        <v>0</v>
      </c>
      <c r="AP351" s="250">
        <f t="shared" si="72"/>
        <v>0</v>
      </c>
      <c r="AQ351" s="250">
        <f t="shared" si="72"/>
        <v>0</v>
      </c>
      <c r="AR351" s="250">
        <f t="shared" si="72"/>
        <v>0</v>
      </c>
      <c r="AS351" s="250">
        <f t="shared" si="72"/>
        <v>0</v>
      </c>
      <c r="AT351" s="223">
        <f t="shared" si="72"/>
        <v>0</v>
      </c>
      <c r="AU351" s="250">
        <f t="shared" si="72"/>
        <v>0</v>
      </c>
      <c r="AV351" s="250">
        <f t="shared" si="72"/>
        <v>0</v>
      </c>
      <c r="AW351" s="250">
        <f t="shared" si="72"/>
        <v>0</v>
      </c>
      <c r="AX351" s="250">
        <f t="shared" si="72"/>
        <v>0</v>
      </c>
      <c r="AY351" s="250">
        <f t="shared" si="72"/>
        <v>0</v>
      </c>
      <c r="AZ351" s="250">
        <f t="shared" si="72"/>
        <v>0</v>
      </c>
      <c r="BA351" s="251"/>
    </row>
    <row r="352" spans="1:53" s="206" customFormat="1">
      <c r="A352" s="206" t="s">
        <v>364</v>
      </c>
      <c r="B352" s="207" t="s">
        <v>1032</v>
      </c>
      <c r="C352" s="210" t="s">
        <v>1259</v>
      </c>
      <c r="D352" s="207" t="s">
        <v>548</v>
      </c>
      <c r="E352" s="208">
        <f t="shared" ref="E352:AP352" si="73">SUM(E353:E367)</f>
        <v>510</v>
      </c>
      <c r="F352" s="208">
        <f t="shared" si="73"/>
        <v>0</v>
      </c>
      <c r="G352" s="208">
        <f t="shared" si="73"/>
        <v>0</v>
      </c>
      <c r="H352" s="208">
        <f t="shared" si="73"/>
        <v>0</v>
      </c>
      <c r="I352" s="208">
        <f t="shared" si="73"/>
        <v>0</v>
      </c>
      <c r="J352" s="208">
        <f t="shared" si="73"/>
        <v>0</v>
      </c>
      <c r="K352" s="208">
        <f t="shared" si="73"/>
        <v>0</v>
      </c>
      <c r="L352" s="208">
        <f t="shared" si="73"/>
        <v>0</v>
      </c>
      <c r="M352" s="208">
        <f t="shared" si="73"/>
        <v>0</v>
      </c>
      <c r="N352" s="208">
        <f t="shared" si="73"/>
        <v>0</v>
      </c>
      <c r="O352" s="208">
        <f t="shared" si="73"/>
        <v>0</v>
      </c>
      <c r="P352" s="208">
        <f t="shared" si="73"/>
        <v>518</v>
      </c>
      <c r="Q352" s="208">
        <f t="shared" si="73"/>
        <v>0</v>
      </c>
      <c r="R352" s="208">
        <f t="shared" si="73"/>
        <v>0</v>
      </c>
      <c r="S352" s="208">
        <f t="shared" si="73"/>
        <v>0</v>
      </c>
      <c r="T352" s="208">
        <f t="shared" si="73"/>
        <v>0</v>
      </c>
      <c r="U352" s="208">
        <f t="shared" si="73"/>
        <v>0</v>
      </c>
      <c r="V352" s="208">
        <f t="shared" si="73"/>
        <v>0</v>
      </c>
      <c r="W352" s="208">
        <f t="shared" si="73"/>
        <v>0</v>
      </c>
      <c r="X352" s="208">
        <f t="shared" si="73"/>
        <v>0</v>
      </c>
      <c r="Y352" s="208">
        <f t="shared" si="73"/>
        <v>0</v>
      </c>
      <c r="Z352" s="208">
        <f t="shared" si="73"/>
        <v>0</v>
      </c>
      <c r="AA352" s="208">
        <f t="shared" si="73"/>
        <v>0</v>
      </c>
      <c r="AB352" s="208">
        <f t="shared" si="73"/>
        <v>0</v>
      </c>
      <c r="AC352" s="208">
        <f t="shared" si="73"/>
        <v>0</v>
      </c>
      <c r="AD352" s="208">
        <f t="shared" si="73"/>
        <v>0</v>
      </c>
      <c r="AE352" s="208">
        <f t="shared" si="73"/>
        <v>0</v>
      </c>
      <c r="AF352" s="208">
        <f t="shared" si="73"/>
        <v>0</v>
      </c>
      <c r="AG352" s="208">
        <f t="shared" si="73"/>
        <v>0</v>
      </c>
      <c r="AH352" s="208">
        <f t="shared" si="73"/>
        <v>0</v>
      </c>
      <c r="AI352" s="208">
        <f t="shared" si="73"/>
        <v>0</v>
      </c>
      <c r="AJ352" s="208">
        <f t="shared" si="73"/>
        <v>0</v>
      </c>
      <c r="AK352" s="208">
        <f t="shared" si="73"/>
        <v>0</v>
      </c>
      <c r="AL352" s="208">
        <f t="shared" si="73"/>
        <v>0</v>
      </c>
      <c r="AM352" s="208">
        <f t="shared" si="73"/>
        <v>0</v>
      </c>
      <c r="AN352" s="208">
        <f t="shared" si="73"/>
        <v>0</v>
      </c>
      <c r="AO352" s="208">
        <f t="shared" si="73"/>
        <v>0</v>
      </c>
      <c r="AP352" s="208">
        <f t="shared" si="73"/>
        <v>0</v>
      </c>
      <c r="AQ352" s="208"/>
      <c r="AR352" s="208"/>
      <c r="AS352" s="208"/>
      <c r="AT352" s="208"/>
      <c r="AU352" s="208"/>
      <c r="AV352" s="208"/>
      <c r="AW352" s="208"/>
      <c r="AX352" s="208"/>
      <c r="AY352" s="208"/>
      <c r="AZ352" s="208"/>
      <c r="BA352" s="209"/>
    </row>
    <row r="353" spans="1:53">
      <c r="A353" s="1"/>
      <c r="B353" s="11" t="s">
        <v>1028</v>
      </c>
      <c r="C353" s="217" t="s">
        <v>1029</v>
      </c>
      <c r="D353" s="3"/>
      <c r="E353" s="11"/>
      <c r="F353" s="4"/>
      <c r="G353" s="3" t="s">
        <v>33</v>
      </c>
      <c r="H353" s="3" t="s">
        <v>33</v>
      </c>
      <c r="I353" s="4"/>
      <c r="J353" s="4"/>
      <c r="K353" s="4"/>
      <c r="L353" s="4"/>
      <c r="M353" s="4"/>
      <c r="N353" s="4"/>
      <c r="O353" s="4"/>
      <c r="P353" s="4">
        <v>8</v>
      </c>
      <c r="Q353" s="4"/>
      <c r="R353" s="3" t="s">
        <v>354</v>
      </c>
      <c r="S353" s="4"/>
      <c r="T353" s="3" t="s">
        <v>153</v>
      </c>
      <c r="U353" s="3"/>
      <c r="V353" s="3" t="s">
        <v>156</v>
      </c>
      <c r="W353" s="3" t="s">
        <v>417</v>
      </c>
      <c r="X353" s="3"/>
      <c r="Y353" s="3"/>
      <c r="Z353" s="3" t="s">
        <v>874</v>
      </c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3"/>
      <c r="AP353" s="4"/>
      <c r="AQ353" s="4"/>
      <c r="AR353" s="3"/>
      <c r="AS353" s="4"/>
      <c r="AT353" s="4"/>
      <c r="AU353" s="4"/>
      <c r="AV353" s="4"/>
      <c r="AW353" s="215"/>
      <c r="AX353" s="3"/>
      <c r="AY353" s="4"/>
      <c r="AZ353" s="4"/>
    </row>
    <row r="354" spans="1:53">
      <c r="A354" s="1"/>
      <c r="B354" s="96" t="s">
        <v>517</v>
      </c>
      <c r="C354" s="2" t="s">
        <v>371</v>
      </c>
      <c r="D354" s="3"/>
      <c r="E354" s="4">
        <v>22</v>
      </c>
      <c r="F354" s="4"/>
      <c r="G354" s="3" t="s">
        <v>33</v>
      </c>
      <c r="H354" s="3" t="s">
        <v>33</v>
      </c>
      <c r="I354" s="4"/>
      <c r="J354" s="4"/>
      <c r="K354" s="4"/>
      <c r="L354" s="4"/>
      <c r="M354" s="4"/>
      <c r="N354" s="4"/>
      <c r="O354" s="4"/>
      <c r="P354" s="4">
        <f t="shared" ref="P354:P367" si="74">+E354</f>
        <v>22</v>
      </c>
      <c r="Q354" s="4"/>
      <c r="R354" s="3"/>
      <c r="S354" s="3"/>
      <c r="T354" s="3" t="s">
        <v>154</v>
      </c>
      <c r="U354" s="3" t="s">
        <v>225</v>
      </c>
      <c r="V354" s="3"/>
      <c r="W354" s="3"/>
      <c r="X354" s="3"/>
      <c r="Y354" s="3"/>
      <c r="Z354" s="3"/>
      <c r="AA354" s="3"/>
      <c r="AB354" s="3"/>
      <c r="AC354" s="3"/>
      <c r="AD354" s="3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3"/>
      <c r="AS354" s="4"/>
      <c r="AT354" s="4"/>
      <c r="AU354" s="4"/>
      <c r="AV354" s="4"/>
      <c r="AW354" s="216"/>
      <c r="AX354" s="3"/>
      <c r="AY354" s="3"/>
      <c r="AZ354" s="4"/>
    </row>
    <row r="355" spans="1:53">
      <c r="A355" s="1"/>
      <c r="B355" s="96" t="s">
        <v>518</v>
      </c>
      <c r="C355" s="2" t="s">
        <v>371</v>
      </c>
      <c r="D355" s="3"/>
      <c r="E355" s="4">
        <v>29</v>
      </c>
      <c r="F355" s="4"/>
      <c r="G355" s="3" t="s">
        <v>33</v>
      </c>
      <c r="H355" s="3" t="s">
        <v>33</v>
      </c>
      <c r="I355" s="4"/>
      <c r="J355" s="4"/>
      <c r="K355" s="4"/>
      <c r="L355" s="4"/>
      <c r="M355" s="4"/>
      <c r="N355" s="4"/>
      <c r="O355" s="4"/>
      <c r="P355" s="4">
        <f t="shared" si="74"/>
        <v>29</v>
      </c>
      <c r="Q355" s="4"/>
      <c r="R355" s="3"/>
      <c r="S355" s="3"/>
      <c r="T355" s="3" t="s">
        <v>154</v>
      </c>
      <c r="U355" s="3" t="s">
        <v>225</v>
      </c>
      <c r="V355" s="3"/>
      <c r="W355" s="3"/>
      <c r="X355" s="3"/>
      <c r="Y355" s="3"/>
      <c r="Z355" s="3"/>
      <c r="AA355" s="3"/>
      <c r="AB355" s="3"/>
      <c r="AC355" s="3"/>
      <c r="AD355" s="3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3"/>
      <c r="AS355" s="4"/>
      <c r="AT355" s="4"/>
      <c r="AU355" s="4"/>
      <c r="AV355" s="4"/>
      <c r="AW355" s="216"/>
      <c r="AX355" s="3"/>
      <c r="AY355" s="3"/>
      <c r="AZ355" s="4"/>
    </row>
    <row r="356" spans="1:53">
      <c r="A356" s="1"/>
      <c r="B356" s="96" t="s">
        <v>519</v>
      </c>
      <c r="C356" s="2" t="s">
        <v>371</v>
      </c>
      <c r="D356" s="3"/>
      <c r="E356" s="4">
        <v>26</v>
      </c>
      <c r="F356" s="4"/>
      <c r="G356" s="3" t="s">
        <v>33</v>
      </c>
      <c r="H356" s="3" t="s">
        <v>33</v>
      </c>
      <c r="I356" s="4"/>
      <c r="J356" s="4"/>
      <c r="K356" s="4"/>
      <c r="L356" s="4"/>
      <c r="M356" s="4"/>
      <c r="N356" s="4"/>
      <c r="O356" s="4"/>
      <c r="P356" s="4">
        <f t="shared" si="74"/>
        <v>26</v>
      </c>
      <c r="Q356" s="4"/>
      <c r="R356" s="3" t="s">
        <v>354</v>
      </c>
      <c r="S356" s="3"/>
      <c r="T356" s="3" t="s">
        <v>191</v>
      </c>
      <c r="U356" s="3"/>
      <c r="V356" s="3" t="s">
        <v>192</v>
      </c>
      <c r="W356" s="3" t="s">
        <v>417</v>
      </c>
      <c r="X356" s="3"/>
      <c r="Y356" s="3"/>
      <c r="Z356" s="3"/>
      <c r="AA356" s="3"/>
      <c r="AB356" s="3"/>
      <c r="AC356" s="3"/>
      <c r="AD356" s="3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3"/>
      <c r="AS356" s="4"/>
      <c r="AT356" s="4"/>
      <c r="AU356" s="4"/>
      <c r="AV356" s="4"/>
      <c r="AW356" s="215"/>
      <c r="AX356" s="3"/>
      <c r="AY356" s="3"/>
      <c r="AZ356" s="4"/>
    </row>
    <row r="357" spans="1:53">
      <c r="A357" s="1"/>
      <c r="B357" s="96" t="s">
        <v>343</v>
      </c>
      <c r="C357" s="2" t="s">
        <v>371</v>
      </c>
      <c r="D357" s="3"/>
      <c r="E357" s="4">
        <v>25</v>
      </c>
      <c r="F357" s="4"/>
      <c r="G357" s="3" t="s">
        <v>33</v>
      </c>
      <c r="H357" s="3" t="s">
        <v>33</v>
      </c>
      <c r="I357" s="4"/>
      <c r="J357" s="4"/>
      <c r="K357" s="4"/>
      <c r="L357" s="4"/>
      <c r="M357" s="4"/>
      <c r="N357" s="4"/>
      <c r="O357" s="4"/>
      <c r="P357" s="4">
        <f t="shared" si="74"/>
        <v>25</v>
      </c>
      <c r="Q357" s="4"/>
      <c r="R357" s="3"/>
      <c r="S357" s="3"/>
      <c r="T357" s="3" t="s">
        <v>154</v>
      </c>
      <c r="U357" s="3" t="s">
        <v>225</v>
      </c>
      <c r="V357" s="3"/>
      <c r="W357" s="3"/>
      <c r="X357" s="3"/>
      <c r="Y357" s="3"/>
      <c r="Z357" s="3" t="s">
        <v>250</v>
      </c>
      <c r="AA357" s="3"/>
      <c r="AB357" s="3"/>
      <c r="AC357" s="3"/>
      <c r="AD357" s="3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3"/>
      <c r="AS357" s="4"/>
      <c r="AT357" s="4"/>
      <c r="AU357" s="4"/>
      <c r="AV357" s="4"/>
      <c r="AW357" s="216"/>
      <c r="AX357" s="3"/>
      <c r="AY357" s="3"/>
      <c r="AZ357" s="4"/>
    </row>
    <row r="358" spans="1:53">
      <c r="A358" s="1"/>
      <c r="B358" s="96" t="s">
        <v>520</v>
      </c>
      <c r="C358" s="2" t="s">
        <v>371</v>
      </c>
      <c r="D358" s="3"/>
      <c r="E358" s="4">
        <v>36</v>
      </c>
      <c r="F358" s="4"/>
      <c r="G358" s="3" t="s">
        <v>33</v>
      </c>
      <c r="H358" s="3" t="s">
        <v>33</v>
      </c>
      <c r="I358" s="4"/>
      <c r="J358" s="4"/>
      <c r="K358" s="4"/>
      <c r="L358" s="4"/>
      <c r="M358" s="4"/>
      <c r="N358" s="4"/>
      <c r="O358" s="4"/>
      <c r="P358" s="4">
        <f t="shared" si="74"/>
        <v>36</v>
      </c>
      <c r="Q358" s="4"/>
      <c r="R358" s="3" t="s">
        <v>354</v>
      </c>
      <c r="S358" s="3"/>
      <c r="T358" s="3" t="s">
        <v>154</v>
      </c>
      <c r="U358" s="3" t="s">
        <v>225</v>
      </c>
      <c r="V358" s="3"/>
      <c r="W358" s="3"/>
      <c r="X358" s="3"/>
      <c r="Y358" s="3"/>
      <c r="Z358" s="3"/>
      <c r="AA358" s="3"/>
      <c r="AB358" s="3"/>
      <c r="AC358" s="3"/>
      <c r="AD358" s="3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3"/>
      <c r="AS358" s="4"/>
      <c r="AT358" s="4"/>
      <c r="AU358" s="4"/>
      <c r="AV358" s="4"/>
      <c r="AW358" s="216"/>
      <c r="AX358" s="3"/>
      <c r="AY358" s="3"/>
      <c r="AZ358" s="4"/>
    </row>
    <row r="359" spans="1:53">
      <c r="A359" s="1"/>
      <c r="B359" s="96" t="s">
        <v>344</v>
      </c>
      <c r="C359" s="2" t="s">
        <v>371</v>
      </c>
      <c r="D359" s="3"/>
      <c r="E359" s="4">
        <v>40</v>
      </c>
      <c r="F359" s="4"/>
      <c r="G359" s="3" t="s">
        <v>33</v>
      </c>
      <c r="H359" s="3" t="s">
        <v>33</v>
      </c>
      <c r="I359" s="4"/>
      <c r="J359" s="4"/>
      <c r="K359" s="4"/>
      <c r="L359" s="4"/>
      <c r="M359" s="4"/>
      <c r="N359" s="4"/>
      <c r="O359" s="4"/>
      <c r="P359" s="4">
        <f t="shared" si="74"/>
        <v>40</v>
      </c>
      <c r="Q359" s="4"/>
      <c r="R359" s="3"/>
      <c r="S359" s="3"/>
      <c r="T359" s="3" t="s">
        <v>154</v>
      </c>
      <c r="U359" s="3" t="s">
        <v>225</v>
      </c>
      <c r="V359" s="3"/>
      <c r="W359" s="3"/>
      <c r="X359" s="3"/>
      <c r="Y359" s="3"/>
      <c r="Z359" s="3"/>
      <c r="AA359" s="3"/>
      <c r="AB359" s="3"/>
      <c r="AC359" s="3"/>
      <c r="AD359" s="3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3"/>
      <c r="AS359" s="4"/>
      <c r="AT359" s="4"/>
      <c r="AU359" s="4"/>
      <c r="AV359" s="4"/>
      <c r="AW359" s="216"/>
      <c r="AX359" s="3"/>
      <c r="AY359" s="3"/>
      <c r="AZ359" s="4"/>
    </row>
    <row r="360" spans="1:53">
      <c r="A360" s="1"/>
      <c r="B360" s="96" t="s">
        <v>521</v>
      </c>
      <c r="C360" s="2" t="s">
        <v>371</v>
      </c>
      <c r="D360" s="3"/>
      <c r="E360" s="4">
        <v>46</v>
      </c>
      <c r="F360" s="4"/>
      <c r="G360" s="3" t="s">
        <v>33</v>
      </c>
      <c r="H360" s="3" t="s">
        <v>33</v>
      </c>
      <c r="I360" s="4"/>
      <c r="J360" s="4"/>
      <c r="K360" s="4"/>
      <c r="L360" s="4"/>
      <c r="M360" s="4"/>
      <c r="N360" s="4"/>
      <c r="O360" s="4"/>
      <c r="P360" s="4">
        <f t="shared" si="74"/>
        <v>46</v>
      </c>
      <c r="Q360" s="4"/>
      <c r="R360" s="3"/>
      <c r="S360" s="3"/>
      <c r="T360" s="3" t="s">
        <v>154</v>
      </c>
      <c r="U360" s="3" t="s">
        <v>225</v>
      </c>
      <c r="V360" s="3"/>
      <c r="W360" s="3"/>
      <c r="X360" s="3"/>
      <c r="Y360" s="3"/>
      <c r="Z360" s="3"/>
      <c r="AA360" s="3"/>
      <c r="AB360" s="3"/>
      <c r="AC360" s="3"/>
      <c r="AD360" s="3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3"/>
      <c r="AS360" s="4"/>
      <c r="AT360" s="4"/>
      <c r="AU360" s="4"/>
      <c r="AV360" s="4"/>
      <c r="AW360" s="216"/>
      <c r="AX360" s="3"/>
      <c r="AY360" s="3"/>
      <c r="AZ360" s="4"/>
    </row>
    <row r="361" spans="1:53">
      <c r="A361" s="1"/>
      <c r="B361" s="96" t="s">
        <v>522</v>
      </c>
      <c r="C361" s="2" t="s">
        <v>371</v>
      </c>
      <c r="D361" s="3"/>
      <c r="E361" s="4">
        <v>43</v>
      </c>
      <c r="F361" s="4"/>
      <c r="G361" s="3" t="s">
        <v>33</v>
      </c>
      <c r="H361" s="3" t="s">
        <v>33</v>
      </c>
      <c r="I361" s="4"/>
      <c r="J361" s="4"/>
      <c r="K361" s="4"/>
      <c r="L361" s="4"/>
      <c r="M361" s="4"/>
      <c r="N361" s="4"/>
      <c r="O361" s="4"/>
      <c r="P361" s="4">
        <f t="shared" si="74"/>
        <v>43</v>
      </c>
      <c r="Q361" s="4"/>
      <c r="R361" s="3"/>
      <c r="S361" s="3"/>
      <c r="T361" s="3" t="s">
        <v>154</v>
      </c>
      <c r="U361" s="3" t="s">
        <v>225</v>
      </c>
      <c r="V361" s="3"/>
      <c r="W361" s="3"/>
      <c r="X361" s="3"/>
      <c r="Y361" s="3"/>
      <c r="Z361" s="3"/>
      <c r="AA361" s="3"/>
      <c r="AB361" s="3"/>
      <c r="AC361" s="3"/>
      <c r="AD361" s="3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3"/>
      <c r="AS361" s="4"/>
      <c r="AT361" s="4"/>
      <c r="AU361" s="4"/>
      <c r="AV361" s="4"/>
      <c r="AW361" s="216"/>
      <c r="AX361" s="3"/>
      <c r="AY361" s="3"/>
      <c r="AZ361" s="4"/>
    </row>
    <row r="362" spans="1:53">
      <c r="A362" s="1"/>
      <c r="B362" s="96" t="s">
        <v>523</v>
      </c>
      <c r="C362" s="2" t="s">
        <v>371</v>
      </c>
      <c r="D362" s="3"/>
      <c r="E362" s="4">
        <v>38</v>
      </c>
      <c r="F362" s="4"/>
      <c r="G362" s="3" t="s">
        <v>33</v>
      </c>
      <c r="H362" s="3" t="s">
        <v>33</v>
      </c>
      <c r="I362" s="4"/>
      <c r="J362" s="4"/>
      <c r="K362" s="4"/>
      <c r="L362" s="4"/>
      <c r="M362" s="4"/>
      <c r="N362" s="4"/>
      <c r="O362" s="4"/>
      <c r="P362" s="4">
        <f t="shared" si="74"/>
        <v>38</v>
      </c>
      <c r="Q362" s="4"/>
      <c r="R362" s="3"/>
      <c r="S362" s="3"/>
      <c r="T362" s="3" t="s">
        <v>191</v>
      </c>
      <c r="U362" s="3"/>
      <c r="V362" s="3" t="s">
        <v>192</v>
      </c>
      <c r="W362" s="3" t="s">
        <v>417</v>
      </c>
      <c r="X362" s="3"/>
      <c r="Y362" s="3"/>
      <c r="Z362" s="3" t="s">
        <v>250</v>
      </c>
      <c r="AA362" s="3"/>
      <c r="AB362" s="3"/>
      <c r="AC362" s="3"/>
      <c r="AD362" s="3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3"/>
      <c r="AS362" s="4"/>
      <c r="AT362" s="4"/>
      <c r="AU362" s="4"/>
      <c r="AV362" s="4"/>
      <c r="AW362" s="216"/>
      <c r="AX362" s="3"/>
      <c r="AY362" s="3"/>
      <c r="AZ362" s="4"/>
    </row>
    <row r="363" spans="1:53">
      <c r="A363" s="1"/>
      <c r="B363" s="96" t="s">
        <v>524</v>
      </c>
      <c r="C363" s="2" t="s">
        <v>371</v>
      </c>
      <c r="D363" s="3"/>
      <c r="E363" s="4">
        <v>42</v>
      </c>
      <c r="F363" s="4"/>
      <c r="G363" s="3" t="s">
        <v>33</v>
      </c>
      <c r="H363" s="3" t="s">
        <v>33</v>
      </c>
      <c r="I363" s="4"/>
      <c r="J363" s="4"/>
      <c r="K363" s="4"/>
      <c r="L363" s="4"/>
      <c r="M363" s="4"/>
      <c r="N363" s="4"/>
      <c r="O363" s="4"/>
      <c r="P363" s="4">
        <f t="shared" si="74"/>
        <v>42</v>
      </c>
      <c r="Q363" s="4"/>
      <c r="R363" s="3"/>
      <c r="S363" s="3"/>
      <c r="T363" s="3" t="s">
        <v>154</v>
      </c>
      <c r="U363" s="3" t="s">
        <v>225</v>
      </c>
      <c r="V363" s="3"/>
      <c r="W363" s="3"/>
      <c r="X363" s="3"/>
      <c r="Y363" s="3"/>
      <c r="Z363" s="3"/>
      <c r="AA363" s="3"/>
      <c r="AB363" s="3"/>
      <c r="AC363" s="3"/>
      <c r="AD363" s="3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3"/>
      <c r="AS363" s="4"/>
      <c r="AT363" s="4"/>
      <c r="AU363" s="4"/>
      <c r="AV363" s="4"/>
      <c r="AW363" s="216"/>
      <c r="AX363" s="3"/>
      <c r="AY363" s="3"/>
      <c r="AZ363" s="4"/>
    </row>
    <row r="364" spans="1:53">
      <c r="A364" s="1"/>
      <c r="B364" s="96" t="s">
        <v>435</v>
      </c>
      <c r="C364" s="2" t="s">
        <v>371</v>
      </c>
      <c r="D364" s="3"/>
      <c r="E364" s="4">
        <v>40</v>
      </c>
      <c r="F364" s="4"/>
      <c r="G364" s="3" t="s">
        <v>33</v>
      </c>
      <c r="H364" s="3" t="s">
        <v>33</v>
      </c>
      <c r="I364" s="4"/>
      <c r="J364" s="4"/>
      <c r="K364" s="4"/>
      <c r="L364" s="4"/>
      <c r="M364" s="4"/>
      <c r="N364" s="4"/>
      <c r="O364" s="4"/>
      <c r="P364" s="4">
        <f t="shared" si="74"/>
        <v>40</v>
      </c>
      <c r="Q364" s="4"/>
      <c r="R364" s="3" t="s">
        <v>354</v>
      </c>
      <c r="S364" s="3"/>
      <c r="T364" s="3" t="s">
        <v>191</v>
      </c>
      <c r="U364" s="3"/>
      <c r="V364" s="3" t="s">
        <v>192</v>
      </c>
      <c r="W364" s="3" t="s">
        <v>417</v>
      </c>
      <c r="X364" s="3"/>
      <c r="Y364" s="3"/>
      <c r="Z364" s="3"/>
      <c r="AA364" s="3"/>
      <c r="AB364" s="3"/>
      <c r="AC364" s="3"/>
      <c r="AD364" s="3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3"/>
      <c r="AS364" s="4"/>
      <c r="AT364" s="4"/>
      <c r="AU364" s="4"/>
      <c r="AV364" s="4"/>
      <c r="AW364" s="216"/>
      <c r="AX364" s="3"/>
      <c r="AY364" s="3"/>
      <c r="AZ364" s="4"/>
    </row>
    <row r="365" spans="1:53">
      <c r="A365" s="1"/>
      <c r="B365" s="96" t="s">
        <v>525</v>
      </c>
      <c r="C365" s="2" t="s">
        <v>371</v>
      </c>
      <c r="D365" s="3"/>
      <c r="E365" s="4">
        <v>42</v>
      </c>
      <c r="F365" s="4"/>
      <c r="G365" s="3" t="s">
        <v>33</v>
      </c>
      <c r="H365" s="3" t="s">
        <v>33</v>
      </c>
      <c r="I365" s="4"/>
      <c r="J365" s="4"/>
      <c r="K365" s="4"/>
      <c r="L365" s="4"/>
      <c r="M365" s="4"/>
      <c r="N365" s="4"/>
      <c r="O365" s="4"/>
      <c r="P365" s="4">
        <f t="shared" si="74"/>
        <v>42</v>
      </c>
      <c r="Q365" s="4"/>
      <c r="R365" s="3"/>
      <c r="S365" s="3"/>
      <c r="T365" s="3" t="s">
        <v>154</v>
      </c>
      <c r="U365" s="3" t="s">
        <v>225</v>
      </c>
      <c r="V365" s="3"/>
      <c r="W365" s="3"/>
      <c r="X365" s="3"/>
      <c r="Y365" s="3"/>
      <c r="Z365" s="3"/>
      <c r="AA365" s="3"/>
      <c r="AB365" s="3"/>
      <c r="AC365" s="3"/>
      <c r="AD365" s="3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3"/>
      <c r="AS365" s="4"/>
      <c r="AT365" s="4"/>
      <c r="AU365" s="4"/>
      <c r="AV365" s="4"/>
      <c r="AW365" s="216"/>
      <c r="AX365" s="3"/>
      <c r="AY365" s="3"/>
      <c r="AZ365" s="4"/>
    </row>
    <row r="366" spans="1:53">
      <c r="A366" s="1"/>
      <c r="B366" s="96" t="s">
        <v>526</v>
      </c>
      <c r="C366" s="2" t="s">
        <v>371</v>
      </c>
      <c r="D366" s="3"/>
      <c r="E366" s="4">
        <v>33</v>
      </c>
      <c r="F366" s="4"/>
      <c r="G366" s="3" t="s">
        <v>33</v>
      </c>
      <c r="H366" s="3" t="s">
        <v>33</v>
      </c>
      <c r="I366" s="4"/>
      <c r="J366" s="4"/>
      <c r="K366" s="4"/>
      <c r="L366" s="4"/>
      <c r="M366" s="4"/>
      <c r="N366" s="4"/>
      <c r="O366" s="4"/>
      <c r="P366" s="4">
        <f t="shared" si="74"/>
        <v>33</v>
      </c>
      <c r="Q366" s="4"/>
      <c r="R366" s="3"/>
      <c r="S366" s="3"/>
      <c r="T366" s="3" t="s">
        <v>154</v>
      </c>
      <c r="U366" s="3" t="s">
        <v>225</v>
      </c>
      <c r="V366" s="3"/>
      <c r="W366" s="3"/>
      <c r="X366" s="3"/>
      <c r="Y366" s="3"/>
      <c r="Z366" s="3"/>
      <c r="AA366" s="3"/>
      <c r="AB366" s="3"/>
      <c r="AC366" s="3"/>
      <c r="AD366" s="3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3"/>
      <c r="AS366" s="4"/>
      <c r="AT366" s="4"/>
      <c r="AU366" s="4"/>
      <c r="AV366" s="4"/>
      <c r="AW366" s="216"/>
      <c r="AX366" s="3"/>
      <c r="AY366" s="3"/>
      <c r="AZ366" s="4"/>
    </row>
    <row r="367" spans="1:53">
      <c r="A367" s="1"/>
      <c r="B367" s="96" t="s">
        <v>527</v>
      </c>
      <c r="C367" s="2" t="s">
        <v>371</v>
      </c>
      <c r="D367" s="3"/>
      <c r="E367" s="4">
        <v>48</v>
      </c>
      <c r="F367" s="4"/>
      <c r="G367" s="3" t="s">
        <v>33</v>
      </c>
      <c r="H367" s="3" t="s">
        <v>33</v>
      </c>
      <c r="I367" s="4"/>
      <c r="J367" s="4"/>
      <c r="K367" s="4"/>
      <c r="L367" s="4"/>
      <c r="M367" s="4"/>
      <c r="N367" s="4"/>
      <c r="O367" s="4"/>
      <c r="P367" s="4">
        <f t="shared" si="74"/>
        <v>48</v>
      </c>
      <c r="Q367" s="4"/>
      <c r="R367" s="3" t="s">
        <v>354</v>
      </c>
      <c r="S367" s="3"/>
      <c r="T367" s="3" t="s">
        <v>153</v>
      </c>
      <c r="U367" s="3"/>
      <c r="V367" s="3" t="s">
        <v>156</v>
      </c>
      <c r="W367" s="3" t="s">
        <v>417</v>
      </c>
      <c r="X367" s="3"/>
      <c r="Y367" s="3"/>
      <c r="Z367" s="3" t="s">
        <v>250</v>
      </c>
      <c r="AA367" s="3"/>
      <c r="AB367" s="3"/>
      <c r="AC367" s="3"/>
      <c r="AD367" s="3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3"/>
      <c r="AS367" s="4"/>
      <c r="AT367" s="4"/>
      <c r="AU367" s="4"/>
      <c r="AV367" s="4"/>
      <c r="AW367" s="216"/>
      <c r="AX367" s="3"/>
      <c r="AY367" s="4"/>
      <c r="AZ367" s="4"/>
    </row>
    <row r="368" spans="1:53" s="206" customFormat="1">
      <c r="A368" s="206" t="s">
        <v>364</v>
      </c>
      <c r="B368" s="207" t="s">
        <v>1033</v>
      </c>
      <c r="C368" s="210" t="s">
        <v>1030</v>
      </c>
      <c r="D368" s="207" t="s">
        <v>480</v>
      </c>
      <c r="E368" s="208">
        <f t="shared" ref="E368:AP368" si="75">SUM(E369:E375)</f>
        <v>246.7</v>
      </c>
      <c r="F368" s="208">
        <f t="shared" si="75"/>
        <v>0</v>
      </c>
      <c r="G368" s="208">
        <f t="shared" si="75"/>
        <v>0</v>
      </c>
      <c r="H368" s="208">
        <f t="shared" si="75"/>
        <v>0</v>
      </c>
      <c r="I368" s="208">
        <f t="shared" si="75"/>
        <v>0</v>
      </c>
      <c r="J368" s="208">
        <f t="shared" si="75"/>
        <v>0</v>
      </c>
      <c r="K368" s="208">
        <f t="shared" si="75"/>
        <v>0</v>
      </c>
      <c r="L368" s="208">
        <f t="shared" si="75"/>
        <v>0</v>
      </c>
      <c r="M368" s="208">
        <f t="shared" si="75"/>
        <v>0</v>
      </c>
      <c r="N368" s="208">
        <f t="shared" si="75"/>
        <v>0</v>
      </c>
      <c r="O368" s="208">
        <f t="shared" si="75"/>
        <v>0</v>
      </c>
      <c r="P368" s="208">
        <f t="shared" si="75"/>
        <v>254.7</v>
      </c>
      <c r="Q368" s="208">
        <f t="shared" si="75"/>
        <v>0</v>
      </c>
      <c r="R368" s="208">
        <f t="shared" si="75"/>
        <v>0</v>
      </c>
      <c r="S368" s="208">
        <f t="shared" si="75"/>
        <v>0</v>
      </c>
      <c r="T368" s="208">
        <f t="shared" si="75"/>
        <v>0</v>
      </c>
      <c r="U368" s="208">
        <f t="shared" si="75"/>
        <v>0</v>
      </c>
      <c r="V368" s="208">
        <f t="shared" si="75"/>
        <v>0</v>
      </c>
      <c r="W368" s="208">
        <f t="shared" si="75"/>
        <v>0</v>
      </c>
      <c r="X368" s="208">
        <f t="shared" si="75"/>
        <v>0</v>
      </c>
      <c r="Y368" s="208">
        <f t="shared" si="75"/>
        <v>0</v>
      </c>
      <c r="Z368" s="208">
        <f t="shared" si="75"/>
        <v>0</v>
      </c>
      <c r="AA368" s="208">
        <f t="shared" si="75"/>
        <v>0</v>
      </c>
      <c r="AB368" s="208">
        <f t="shared" si="75"/>
        <v>0</v>
      </c>
      <c r="AC368" s="208">
        <f t="shared" si="75"/>
        <v>0</v>
      </c>
      <c r="AD368" s="208">
        <f t="shared" si="75"/>
        <v>0</v>
      </c>
      <c r="AE368" s="208">
        <f t="shared" si="75"/>
        <v>0</v>
      </c>
      <c r="AF368" s="208">
        <f t="shared" si="75"/>
        <v>0</v>
      </c>
      <c r="AG368" s="208">
        <f t="shared" si="75"/>
        <v>0</v>
      </c>
      <c r="AH368" s="208">
        <f t="shared" si="75"/>
        <v>0</v>
      </c>
      <c r="AI368" s="208">
        <f t="shared" si="75"/>
        <v>0</v>
      </c>
      <c r="AJ368" s="208">
        <f t="shared" si="75"/>
        <v>0</v>
      </c>
      <c r="AK368" s="208">
        <f t="shared" si="75"/>
        <v>0</v>
      </c>
      <c r="AL368" s="208">
        <f t="shared" si="75"/>
        <v>0</v>
      </c>
      <c r="AM368" s="208">
        <f t="shared" si="75"/>
        <v>0</v>
      </c>
      <c r="AN368" s="208">
        <f t="shared" si="75"/>
        <v>0</v>
      </c>
      <c r="AO368" s="208">
        <f t="shared" si="75"/>
        <v>0</v>
      </c>
      <c r="AP368" s="208">
        <f t="shared" si="75"/>
        <v>0</v>
      </c>
      <c r="AQ368" s="208"/>
      <c r="AR368" s="208"/>
      <c r="AS368" s="208"/>
      <c r="AT368" s="208"/>
      <c r="AU368" s="208"/>
      <c r="AV368" s="208"/>
      <c r="AW368" s="208"/>
      <c r="AX368" s="208"/>
      <c r="AY368" s="208"/>
      <c r="AZ368" s="208"/>
      <c r="BA368" s="209"/>
    </row>
    <row r="369" spans="1:53">
      <c r="A369" s="1"/>
      <c r="B369" s="11" t="s">
        <v>1028</v>
      </c>
      <c r="C369" s="217" t="s">
        <v>1029</v>
      </c>
      <c r="D369" s="3"/>
      <c r="E369" s="11"/>
      <c r="F369" s="4"/>
      <c r="G369" s="3" t="s">
        <v>33</v>
      </c>
      <c r="H369" s="3" t="s">
        <v>33</v>
      </c>
      <c r="I369" s="4"/>
      <c r="J369" s="4"/>
      <c r="K369" s="4"/>
      <c r="L369" s="4"/>
      <c r="M369" s="4"/>
      <c r="N369" s="4"/>
      <c r="O369" s="4"/>
      <c r="P369" s="4">
        <v>8</v>
      </c>
      <c r="Q369" s="4"/>
      <c r="R369" s="3" t="s">
        <v>354</v>
      </c>
      <c r="S369" s="4"/>
      <c r="T369" s="3" t="s">
        <v>153</v>
      </c>
      <c r="U369" s="3"/>
      <c r="V369" s="3" t="s">
        <v>156</v>
      </c>
      <c r="W369" s="3" t="s">
        <v>417</v>
      </c>
      <c r="X369" s="3"/>
      <c r="Y369" s="3"/>
      <c r="Z369" s="3" t="s">
        <v>874</v>
      </c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3"/>
      <c r="AP369" s="4"/>
      <c r="AQ369" s="4"/>
      <c r="AR369" s="3"/>
      <c r="AS369" s="4"/>
      <c r="AT369" s="4"/>
      <c r="AU369" s="4"/>
      <c r="AV369" s="4"/>
      <c r="AW369" s="215"/>
      <c r="AX369" s="3"/>
      <c r="AY369" s="4"/>
      <c r="AZ369" s="4"/>
    </row>
    <row r="370" spans="1:53">
      <c r="A370" s="1"/>
      <c r="B370" s="11" t="s">
        <v>537</v>
      </c>
      <c r="C370" s="2" t="s">
        <v>374</v>
      </c>
      <c r="D370" s="3"/>
      <c r="E370" s="4">
        <v>45</v>
      </c>
      <c r="F370" s="4"/>
      <c r="G370" s="3" t="s">
        <v>513</v>
      </c>
      <c r="H370" s="3" t="s">
        <v>455</v>
      </c>
      <c r="I370" s="4"/>
      <c r="J370" s="4"/>
      <c r="K370" s="4"/>
      <c r="L370" s="4"/>
      <c r="M370" s="4"/>
      <c r="N370" s="4"/>
      <c r="O370" s="4"/>
      <c r="P370" s="4">
        <f t="shared" ref="P370:P375" si="76">+E370</f>
        <v>45</v>
      </c>
      <c r="Q370" s="4"/>
      <c r="R370" s="3" t="s">
        <v>354</v>
      </c>
      <c r="S370" s="3" t="s">
        <v>3</v>
      </c>
      <c r="T370" s="3" t="s">
        <v>191</v>
      </c>
      <c r="U370" s="3" t="s">
        <v>559</v>
      </c>
      <c r="V370" s="3" t="s">
        <v>192</v>
      </c>
      <c r="W370" s="3" t="s">
        <v>416</v>
      </c>
      <c r="X370" s="3"/>
      <c r="Y370" s="3"/>
      <c r="Z370" s="3"/>
      <c r="AA370" s="3" t="s">
        <v>181</v>
      </c>
      <c r="AB370" s="3" t="s">
        <v>404</v>
      </c>
      <c r="AC370" s="3" t="s">
        <v>405</v>
      </c>
      <c r="AD370" s="3" t="s">
        <v>501</v>
      </c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3"/>
      <c r="AS370" s="4"/>
      <c r="AT370" s="4"/>
      <c r="AU370" s="4"/>
      <c r="AV370" s="4"/>
      <c r="AW370" s="216"/>
      <c r="AX370" s="3"/>
      <c r="AY370" s="3"/>
      <c r="AZ370" s="4"/>
    </row>
    <row r="371" spans="1:53">
      <c r="A371" s="1"/>
      <c r="B371" s="11" t="s">
        <v>538</v>
      </c>
      <c r="C371" s="12" t="s">
        <v>373</v>
      </c>
      <c r="D371" s="3"/>
      <c r="E371" s="4">
        <v>38</v>
      </c>
      <c r="F371" s="4"/>
      <c r="G371" s="3" t="s">
        <v>252</v>
      </c>
      <c r="H371" s="3" t="s">
        <v>23</v>
      </c>
      <c r="I371" s="4"/>
      <c r="J371" s="4"/>
      <c r="K371" s="4"/>
      <c r="L371" s="4"/>
      <c r="M371" s="4"/>
      <c r="N371" s="4"/>
      <c r="O371" s="4"/>
      <c r="P371" s="4">
        <f t="shared" si="76"/>
        <v>38</v>
      </c>
      <c r="Q371" s="4"/>
      <c r="R371" s="3"/>
      <c r="S371" s="3"/>
      <c r="T371" s="3" t="s">
        <v>154</v>
      </c>
      <c r="U371" s="3" t="s">
        <v>225</v>
      </c>
      <c r="V371" s="3"/>
      <c r="W371" s="3"/>
      <c r="X371" s="3"/>
      <c r="Y371" s="3"/>
      <c r="Z371" s="3"/>
      <c r="AA371" s="3" t="s">
        <v>181</v>
      </c>
      <c r="AB371" s="3" t="s">
        <v>404</v>
      </c>
      <c r="AC371" s="3" t="s">
        <v>405</v>
      </c>
      <c r="AD371" s="3" t="s">
        <v>501</v>
      </c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3"/>
      <c r="AS371" s="4"/>
      <c r="AT371" s="4"/>
      <c r="AU371" s="4"/>
      <c r="AV371" s="4"/>
      <c r="AW371" s="216"/>
      <c r="AX371" s="3"/>
      <c r="AY371" s="3"/>
      <c r="AZ371" s="4"/>
    </row>
    <row r="372" spans="1:53">
      <c r="A372" s="1"/>
      <c r="B372" s="11" t="s">
        <v>539</v>
      </c>
      <c r="C372" s="2" t="s">
        <v>374</v>
      </c>
      <c r="D372" s="3"/>
      <c r="E372" s="4">
        <v>45</v>
      </c>
      <c r="F372" s="4"/>
      <c r="G372" s="3" t="s">
        <v>513</v>
      </c>
      <c r="H372" s="3" t="s">
        <v>455</v>
      </c>
      <c r="I372" s="4"/>
      <c r="J372" s="4"/>
      <c r="K372" s="4"/>
      <c r="L372" s="4"/>
      <c r="M372" s="4"/>
      <c r="N372" s="4"/>
      <c r="O372" s="4"/>
      <c r="P372" s="4">
        <f t="shared" si="76"/>
        <v>45</v>
      </c>
      <c r="Q372" s="4"/>
      <c r="R372" s="3"/>
      <c r="S372" s="3"/>
      <c r="T372" s="3" t="s">
        <v>191</v>
      </c>
      <c r="U372" s="3" t="s">
        <v>559</v>
      </c>
      <c r="V372" s="3" t="s">
        <v>192</v>
      </c>
      <c r="W372" s="3" t="s">
        <v>416</v>
      </c>
      <c r="X372" s="3"/>
      <c r="Y372" s="3"/>
      <c r="Z372" s="3"/>
      <c r="AA372" s="3"/>
      <c r="AB372" s="3"/>
      <c r="AC372" s="3"/>
      <c r="AD372" s="3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3"/>
      <c r="AS372" s="4"/>
      <c r="AT372" s="4"/>
      <c r="AU372" s="4"/>
      <c r="AV372" s="4"/>
      <c r="AW372" s="216"/>
      <c r="AX372" s="3"/>
      <c r="AY372" s="3"/>
      <c r="AZ372" s="4"/>
    </row>
    <row r="373" spans="1:53">
      <c r="A373" s="1"/>
      <c r="B373" s="11" t="s">
        <v>540</v>
      </c>
      <c r="C373" s="12" t="s">
        <v>373</v>
      </c>
      <c r="D373" s="3"/>
      <c r="E373" s="4">
        <v>38</v>
      </c>
      <c r="F373" s="4"/>
      <c r="G373" s="3" t="s">
        <v>252</v>
      </c>
      <c r="H373" s="3" t="s">
        <v>23</v>
      </c>
      <c r="I373" s="4"/>
      <c r="J373" s="4"/>
      <c r="K373" s="4"/>
      <c r="L373" s="4"/>
      <c r="M373" s="4"/>
      <c r="N373" s="4"/>
      <c r="O373" s="4"/>
      <c r="P373" s="4">
        <f t="shared" si="76"/>
        <v>38</v>
      </c>
      <c r="Q373" s="4"/>
      <c r="R373" s="3"/>
      <c r="S373" s="3"/>
      <c r="T373" s="3" t="s">
        <v>154</v>
      </c>
      <c r="U373" s="3" t="s">
        <v>225</v>
      </c>
      <c r="V373" s="3"/>
      <c r="W373" s="3"/>
      <c r="X373" s="3"/>
      <c r="Y373" s="3"/>
      <c r="Z373" s="3"/>
      <c r="AA373" s="3" t="s">
        <v>181</v>
      </c>
      <c r="AB373" s="3" t="s">
        <v>404</v>
      </c>
      <c r="AC373" s="3" t="s">
        <v>405</v>
      </c>
      <c r="AD373" s="3" t="s">
        <v>501</v>
      </c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3"/>
      <c r="AS373" s="4"/>
      <c r="AT373" s="4"/>
      <c r="AU373" s="4"/>
      <c r="AV373" s="4"/>
      <c r="AW373" s="216"/>
      <c r="AX373" s="3"/>
      <c r="AY373" s="3"/>
      <c r="AZ373" s="4"/>
    </row>
    <row r="374" spans="1:53">
      <c r="A374" s="1"/>
      <c r="B374" s="11" t="s">
        <v>541</v>
      </c>
      <c r="C374" s="2" t="s">
        <v>374</v>
      </c>
      <c r="D374" s="3"/>
      <c r="E374" s="4">
        <v>45</v>
      </c>
      <c r="F374" s="4"/>
      <c r="G374" s="3" t="s">
        <v>513</v>
      </c>
      <c r="H374" s="3" t="s">
        <v>455</v>
      </c>
      <c r="I374" s="4"/>
      <c r="J374" s="4"/>
      <c r="K374" s="4"/>
      <c r="L374" s="4"/>
      <c r="M374" s="4"/>
      <c r="N374" s="4"/>
      <c r="O374" s="4"/>
      <c r="P374" s="4">
        <f t="shared" si="76"/>
        <v>45</v>
      </c>
      <c r="Q374" s="4"/>
      <c r="R374" s="3" t="s">
        <v>354</v>
      </c>
      <c r="S374" s="3" t="s">
        <v>3</v>
      </c>
      <c r="T374" s="3" t="s">
        <v>191</v>
      </c>
      <c r="U374" s="3" t="s">
        <v>559</v>
      </c>
      <c r="V374" s="3" t="s">
        <v>192</v>
      </c>
      <c r="W374" s="3" t="s">
        <v>416</v>
      </c>
      <c r="X374" s="3"/>
      <c r="Y374" s="3"/>
      <c r="Z374" s="3"/>
      <c r="AA374" s="3" t="s">
        <v>181</v>
      </c>
      <c r="AB374" s="3" t="s">
        <v>404</v>
      </c>
      <c r="AC374" s="3" t="s">
        <v>405</v>
      </c>
      <c r="AD374" s="3" t="s">
        <v>501</v>
      </c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3"/>
      <c r="AS374" s="4"/>
      <c r="AT374" s="4"/>
      <c r="AU374" s="4"/>
      <c r="AV374" s="4"/>
      <c r="AW374" s="216"/>
      <c r="AX374" s="3"/>
      <c r="AY374" s="3"/>
      <c r="AZ374" s="4"/>
    </row>
    <row r="375" spans="1:53">
      <c r="A375" s="1"/>
      <c r="B375" s="11" t="s">
        <v>1031</v>
      </c>
      <c r="C375" s="2" t="s">
        <v>963</v>
      </c>
      <c r="D375" s="3"/>
      <c r="E375" s="4">
        <v>35.700000000000003</v>
      </c>
      <c r="F375" s="4"/>
      <c r="G375" s="3" t="s">
        <v>33</v>
      </c>
      <c r="H375" s="3" t="s">
        <v>33</v>
      </c>
      <c r="I375" s="4"/>
      <c r="J375" s="4"/>
      <c r="K375" s="4"/>
      <c r="L375" s="4"/>
      <c r="M375" s="4"/>
      <c r="N375" s="4"/>
      <c r="O375" s="4"/>
      <c r="P375" s="4">
        <f t="shared" si="76"/>
        <v>35.700000000000003</v>
      </c>
      <c r="Q375" s="4"/>
      <c r="R375" s="3" t="s">
        <v>354</v>
      </c>
      <c r="S375" s="3"/>
      <c r="T375" s="3" t="s">
        <v>153</v>
      </c>
      <c r="U375" s="3"/>
      <c r="V375" s="3" t="s">
        <v>156</v>
      </c>
      <c r="W375" s="3" t="s">
        <v>416</v>
      </c>
      <c r="X375" s="3"/>
      <c r="Y375" s="3"/>
      <c r="Z375" s="3" t="s">
        <v>250</v>
      </c>
      <c r="AA375" s="3"/>
      <c r="AB375" s="3"/>
      <c r="AC375" s="3"/>
      <c r="AD375" s="3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3"/>
      <c r="AS375" s="4"/>
      <c r="AT375" s="4"/>
      <c r="AU375" s="4"/>
      <c r="AV375" s="4"/>
      <c r="AW375" s="216"/>
      <c r="AX375" s="3"/>
      <c r="AY375" s="3"/>
      <c r="AZ375" s="4"/>
    </row>
    <row r="376" spans="1:53" s="246" customFormat="1" ht="27.6">
      <c r="A376" s="246" t="s">
        <v>142</v>
      </c>
      <c r="B376" s="247">
        <v>17</v>
      </c>
      <c r="C376" s="248" t="s">
        <v>796</v>
      </c>
      <c r="D376" s="249"/>
      <c r="E376" s="250">
        <f t="shared" ref="E376:AZ376" si="77">SUM(E377:E413)/2</f>
        <v>1376.4000000000003</v>
      </c>
      <c r="F376" s="250">
        <f t="shared" si="77"/>
        <v>0</v>
      </c>
      <c r="G376" s="250">
        <f t="shared" si="77"/>
        <v>0</v>
      </c>
      <c r="H376" s="250">
        <f t="shared" si="77"/>
        <v>0</v>
      </c>
      <c r="I376" s="250">
        <f t="shared" si="77"/>
        <v>0</v>
      </c>
      <c r="J376" s="250">
        <f t="shared" si="77"/>
        <v>0</v>
      </c>
      <c r="K376" s="250">
        <f t="shared" si="77"/>
        <v>0</v>
      </c>
      <c r="L376" s="250">
        <f t="shared" si="77"/>
        <v>0</v>
      </c>
      <c r="M376" s="250">
        <f t="shared" si="77"/>
        <v>0</v>
      </c>
      <c r="N376" s="250">
        <f t="shared" si="77"/>
        <v>0</v>
      </c>
      <c r="O376" s="250">
        <f t="shared" si="77"/>
        <v>1393.4000000000003</v>
      </c>
      <c r="P376" s="250">
        <f t="shared" si="77"/>
        <v>0</v>
      </c>
      <c r="Q376" s="250">
        <f t="shared" si="77"/>
        <v>0</v>
      </c>
      <c r="R376" s="250">
        <f t="shared" si="77"/>
        <v>0</v>
      </c>
      <c r="S376" s="250">
        <f t="shared" si="77"/>
        <v>0</v>
      </c>
      <c r="T376" s="250">
        <f t="shared" si="77"/>
        <v>0</v>
      </c>
      <c r="U376" s="250">
        <f t="shared" si="77"/>
        <v>0</v>
      </c>
      <c r="V376" s="250">
        <f t="shared" si="77"/>
        <v>0</v>
      </c>
      <c r="W376" s="250">
        <f t="shared" si="77"/>
        <v>0</v>
      </c>
      <c r="X376" s="250">
        <f t="shared" si="77"/>
        <v>0</v>
      </c>
      <c r="Y376" s="250">
        <f t="shared" si="77"/>
        <v>0</v>
      </c>
      <c r="Z376" s="250">
        <f t="shared" si="77"/>
        <v>0</v>
      </c>
      <c r="AA376" s="250">
        <f t="shared" si="77"/>
        <v>0</v>
      </c>
      <c r="AB376" s="250">
        <f t="shared" si="77"/>
        <v>0</v>
      </c>
      <c r="AC376" s="250">
        <f t="shared" si="77"/>
        <v>0</v>
      </c>
      <c r="AD376" s="250">
        <f t="shared" si="77"/>
        <v>0</v>
      </c>
      <c r="AE376" s="250">
        <f t="shared" si="77"/>
        <v>0</v>
      </c>
      <c r="AF376" s="250">
        <f t="shared" si="77"/>
        <v>0</v>
      </c>
      <c r="AG376" s="250">
        <f t="shared" si="77"/>
        <v>0</v>
      </c>
      <c r="AH376" s="250">
        <f t="shared" si="77"/>
        <v>0</v>
      </c>
      <c r="AI376" s="250">
        <f t="shared" si="77"/>
        <v>0</v>
      </c>
      <c r="AJ376" s="250">
        <f t="shared" si="77"/>
        <v>0</v>
      </c>
      <c r="AK376" s="250">
        <f t="shared" si="77"/>
        <v>0</v>
      </c>
      <c r="AL376" s="250">
        <f t="shared" si="77"/>
        <v>0</v>
      </c>
      <c r="AM376" s="250">
        <f t="shared" si="77"/>
        <v>0</v>
      </c>
      <c r="AN376" s="250">
        <f t="shared" si="77"/>
        <v>0</v>
      </c>
      <c r="AO376" s="250">
        <f t="shared" si="77"/>
        <v>0</v>
      </c>
      <c r="AP376" s="250">
        <f t="shared" si="77"/>
        <v>0</v>
      </c>
      <c r="AQ376" s="250">
        <f t="shared" si="77"/>
        <v>0</v>
      </c>
      <c r="AR376" s="250">
        <f t="shared" si="77"/>
        <v>1326.4000000000003</v>
      </c>
      <c r="AS376" s="250">
        <f t="shared" si="77"/>
        <v>3979.1999999999994</v>
      </c>
      <c r="AT376" s="223">
        <f t="shared" si="77"/>
        <v>0</v>
      </c>
      <c r="AU376" s="250">
        <f t="shared" si="77"/>
        <v>0</v>
      </c>
      <c r="AV376" s="250">
        <f t="shared" si="77"/>
        <v>16</v>
      </c>
      <c r="AW376" s="250">
        <f t="shared" si="77"/>
        <v>0</v>
      </c>
      <c r="AX376" s="250">
        <f t="shared" si="77"/>
        <v>0</v>
      </c>
      <c r="AY376" s="250">
        <f t="shared" si="77"/>
        <v>0</v>
      </c>
      <c r="AZ376" s="250">
        <f t="shared" si="77"/>
        <v>0</v>
      </c>
      <c r="BA376" s="251"/>
    </row>
    <row r="377" spans="1:53" s="206" customFormat="1">
      <c r="A377" s="206" t="s">
        <v>364</v>
      </c>
      <c r="B377" s="207" t="s">
        <v>1035</v>
      </c>
      <c r="C377" s="210" t="s">
        <v>580</v>
      </c>
      <c r="D377" s="207" t="s">
        <v>1214</v>
      </c>
      <c r="E377" s="208">
        <f t="shared" ref="E377:AZ377" si="78">SUM(E378:E393)</f>
        <v>687</v>
      </c>
      <c r="F377" s="208">
        <f t="shared" si="78"/>
        <v>0</v>
      </c>
      <c r="G377" s="208">
        <f t="shared" si="78"/>
        <v>0</v>
      </c>
      <c r="H377" s="208">
        <f t="shared" si="78"/>
        <v>0</v>
      </c>
      <c r="I377" s="208">
        <f t="shared" si="78"/>
        <v>0</v>
      </c>
      <c r="J377" s="208">
        <f t="shared" si="78"/>
        <v>0</v>
      </c>
      <c r="K377" s="208">
        <f t="shared" si="78"/>
        <v>0</v>
      </c>
      <c r="L377" s="208">
        <f t="shared" si="78"/>
        <v>0</v>
      </c>
      <c r="M377" s="208">
        <f t="shared" si="78"/>
        <v>0</v>
      </c>
      <c r="N377" s="208">
        <f t="shared" si="78"/>
        <v>0</v>
      </c>
      <c r="O377" s="208">
        <f t="shared" si="78"/>
        <v>695</v>
      </c>
      <c r="P377" s="208">
        <f t="shared" si="78"/>
        <v>0</v>
      </c>
      <c r="Q377" s="208">
        <f t="shared" si="78"/>
        <v>0</v>
      </c>
      <c r="R377" s="208">
        <f t="shared" si="78"/>
        <v>0</v>
      </c>
      <c r="S377" s="208">
        <f t="shared" si="78"/>
        <v>0</v>
      </c>
      <c r="T377" s="208">
        <f t="shared" si="78"/>
        <v>0</v>
      </c>
      <c r="U377" s="208">
        <f t="shared" si="78"/>
        <v>0</v>
      </c>
      <c r="V377" s="208">
        <f t="shared" si="78"/>
        <v>0</v>
      </c>
      <c r="W377" s="208">
        <f t="shared" si="78"/>
        <v>0</v>
      </c>
      <c r="X377" s="208">
        <f t="shared" si="78"/>
        <v>0</v>
      </c>
      <c r="Y377" s="208">
        <f t="shared" si="78"/>
        <v>0</v>
      </c>
      <c r="Z377" s="208">
        <f t="shared" si="78"/>
        <v>0</v>
      </c>
      <c r="AA377" s="208">
        <f t="shared" si="78"/>
        <v>0</v>
      </c>
      <c r="AB377" s="208">
        <f t="shared" si="78"/>
        <v>0</v>
      </c>
      <c r="AC377" s="208">
        <f t="shared" si="78"/>
        <v>0</v>
      </c>
      <c r="AD377" s="208">
        <f t="shared" si="78"/>
        <v>0</v>
      </c>
      <c r="AE377" s="208">
        <f t="shared" si="78"/>
        <v>0</v>
      </c>
      <c r="AF377" s="208">
        <f t="shared" si="78"/>
        <v>0</v>
      </c>
      <c r="AG377" s="208">
        <f t="shared" si="78"/>
        <v>0</v>
      </c>
      <c r="AH377" s="208">
        <f t="shared" si="78"/>
        <v>0</v>
      </c>
      <c r="AI377" s="208">
        <f t="shared" si="78"/>
        <v>0</v>
      </c>
      <c r="AJ377" s="208">
        <f t="shared" si="78"/>
        <v>0</v>
      </c>
      <c r="AK377" s="208">
        <f t="shared" si="78"/>
        <v>0</v>
      </c>
      <c r="AL377" s="208">
        <f t="shared" si="78"/>
        <v>0</v>
      </c>
      <c r="AM377" s="208">
        <f t="shared" si="78"/>
        <v>0</v>
      </c>
      <c r="AN377" s="208">
        <f t="shared" si="78"/>
        <v>0</v>
      </c>
      <c r="AO377" s="208">
        <f t="shared" si="78"/>
        <v>0</v>
      </c>
      <c r="AP377" s="208">
        <f t="shared" si="78"/>
        <v>0</v>
      </c>
      <c r="AQ377" s="208">
        <f t="shared" si="78"/>
        <v>0</v>
      </c>
      <c r="AR377" s="208">
        <f t="shared" si="78"/>
        <v>687</v>
      </c>
      <c r="AS377" s="208">
        <f t="shared" si="78"/>
        <v>2061</v>
      </c>
      <c r="AT377" s="208">
        <f t="shared" si="78"/>
        <v>0</v>
      </c>
      <c r="AU377" s="208">
        <f t="shared" si="78"/>
        <v>0</v>
      </c>
      <c r="AV377" s="208">
        <f t="shared" si="78"/>
        <v>8</v>
      </c>
      <c r="AW377" s="208">
        <f t="shared" si="78"/>
        <v>0</v>
      </c>
      <c r="AX377" s="208">
        <f t="shared" si="78"/>
        <v>0</v>
      </c>
      <c r="AY377" s="208">
        <f t="shared" si="78"/>
        <v>0</v>
      </c>
      <c r="AZ377" s="208">
        <f t="shared" si="78"/>
        <v>0</v>
      </c>
      <c r="BA377" s="209"/>
    </row>
    <row r="378" spans="1:53">
      <c r="A378" s="1"/>
      <c r="B378" s="11" t="s">
        <v>1039</v>
      </c>
      <c r="C378" s="217" t="s">
        <v>1260</v>
      </c>
      <c r="D378" s="3"/>
      <c r="E378" s="11"/>
      <c r="F378" s="4"/>
      <c r="G378" s="3" t="s">
        <v>33</v>
      </c>
      <c r="H378" s="3" t="s">
        <v>33</v>
      </c>
      <c r="I378" s="4"/>
      <c r="J378" s="4"/>
      <c r="K378" s="4"/>
      <c r="L378" s="4"/>
      <c r="M378" s="4"/>
      <c r="N378" s="4"/>
      <c r="O378" s="4">
        <v>8</v>
      </c>
      <c r="P378" s="4"/>
      <c r="Q378" s="4"/>
      <c r="R378" s="3" t="s">
        <v>354</v>
      </c>
      <c r="S378" s="4"/>
      <c r="T378" s="3" t="s">
        <v>153</v>
      </c>
      <c r="U378" s="3"/>
      <c r="V378" s="3" t="s">
        <v>156</v>
      </c>
      <c r="W378" s="3" t="s">
        <v>417</v>
      </c>
      <c r="X378" s="3"/>
      <c r="Y378" s="3"/>
      <c r="Z378" s="3" t="s">
        <v>345</v>
      </c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3"/>
      <c r="AP378" s="4"/>
      <c r="AQ378" s="4"/>
      <c r="AR378" s="3">
        <f t="shared" ref="AR378:AR393" si="79">+E378</f>
        <v>0</v>
      </c>
      <c r="AS378" s="4">
        <f t="shared" ref="AS378:AS393" si="80">+E378*3</f>
        <v>0</v>
      </c>
      <c r="AT378" s="4"/>
      <c r="AU378" s="4"/>
      <c r="AV378" s="4">
        <v>8</v>
      </c>
      <c r="AW378" s="215" t="s">
        <v>434</v>
      </c>
      <c r="AX378" s="3" t="s">
        <v>913</v>
      </c>
      <c r="AY378" s="4"/>
      <c r="AZ378" s="4"/>
    </row>
    <row r="379" spans="1:53">
      <c r="A379" s="1"/>
      <c r="B379" s="11" t="s">
        <v>1040</v>
      </c>
      <c r="C379" s="2" t="s">
        <v>963</v>
      </c>
      <c r="D379" s="3"/>
      <c r="E379" s="4">
        <v>28</v>
      </c>
      <c r="F379" s="4"/>
      <c r="G379" s="3" t="s">
        <v>33</v>
      </c>
      <c r="H379" s="3" t="s">
        <v>33</v>
      </c>
      <c r="I379" s="4"/>
      <c r="J379" s="4"/>
      <c r="K379" s="4"/>
      <c r="L379" s="4"/>
      <c r="M379" s="4"/>
      <c r="N379" s="4"/>
      <c r="O379" s="4">
        <f t="shared" ref="O379:O393" si="81">+E379</f>
        <v>28</v>
      </c>
      <c r="P379" s="4"/>
      <c r="Q379" s="4"/>
      <c r="R379" s="3"/>
      <c r="S379" s="3"/>
      <c r="T379" s="3" t="s">
        <v>154</v>
      </c>
      <c r="U379" s="3" t="s">
        <v>225</v>
      </c>
      <c r="V379" s="3"/>
      <c r="W379" s="3"/>
      <c r="X379" s="3"/>
      <c r="Y379" s="3"/>
      <c r="Z379" s="3"/>
      <c r="AA379" s="3"/>
      <c r="AB379" s="3"/>
      <c r="AC379" s="3" t="s">
        <v>405</v>
      </c>
      <c r="AD379" s="3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3">
        <f t="shared" si="79"/>
        <v>28</v>
      </c>
      <c r="AS379" s="4">
        <f t="shared" si="80"/>
        <v>84</v>
      </c>
      <c r="AT379" s="4"/>
      <c r="AU379" s="4"/>
      <c r="AV379" s="4"/>
      <c r="AW379" s="215" t="s">
        <v>434</v>
      </c>
      <c r="AX379" s="3" t="s">
        <v>913</v>
      </c>
      <c r="AY379" s="3"/>
      <c r="AZ379" s="4"/>
    </row>
    <row r="380" spans="1:53">
      <c r="A380" s="1"/>
      <c r="B380" s="11" t="s">
        <v>1041</v>
      </c>
      <c r="C380" s="12" t="s">
        <v>409</v>
      </c>
      <c r="D380" s="3"/>
      <c r="E380" s="4">
        <v>27</v>
      </c>
      <c r="F380" s="4"/>
      <c r="G380" s="3" t="s">
        <v>33</v>
      </c>
      <c r="H380" s="3" t="s">
        <v>33</v>
      </c>
      <c r="I380" s="4"/>
      <c r="J380" s="4"/>
      <c r="K380" s="4"/>
      <c r="L380" s="4"/>
      <c r="M380" s="4"/>
      <c r="N380" s="4"/>
      <c r="O380" s="4">
        <f t="shared" si="81"/>
        <v>27</v>
      </c>
      <c r="P380" s="4"/>
      <c r="Q380" s="4"/>
      <c r="R380" s="3"/>
      <c r="S380" s="3"/>
      <c r="T380" s="3" t="s">
        <v>154</v>
      </c>
      <c r="U380" s="3" t="s">
        <v>225</v>
      </c>
      <c r="V380" s="3"/>
      <c r="W380" s="3"/>
      <c r="X380" s="3"/>
      <c r="Y380" s="3"/>
      <c r="Z380" s="3"/>
      <c r="AA380" s="3"/>
      <c r="AB380" s="3"/>
      <c r="AC380" s="3" t="s">
        <v>598</v>
      </c>
      <c r="AD380" s="3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3">
        <f t="shared" si="79"/>
        <v>27</v>
      </c>
      <c r="AS380" s="4">
        <f t="shared" si="80"/>
        <v>81</v>
      </c>
      <c r="AT380" s="4"/>
      <c r="AU380" s="4"/>
      <c r="AV380" s="4"/>
      <c r="AW380" s="215" t="s">
        <v>434</v>
      </c>
      <c r="AX380" s="3" t="s">
        <v>913</v>
      </c>
      <c r="AY380" s="3"/>
      <c r="AZ380" s="4"/>
    </row>
    <row r="381" spans="1:53">
      <c r="A381" s="1"/>
      <c r="B381" s="11" t="s">
        <v>1042</v>
      </c>
      <c r="C381" s="12" t="s">
        <v>409</v>
      </c>
      <c r="D381" s="3"/>
      <c r="E381" s="4">
        <v>37</v>
      </c>
      <c r="F381" s="4"/>
      <c r="G381" s="3" t="s">
        <v>33</v>
      </c>
      <c r="H381" s="3" t="s">
        <v>33</v>
      </c>
      <c r="I381" s="4"/>
      <c r="J381" s="4"/>
      <c r="K381" s="4"/>
      <c r="L381" s="4"/>
      <c r="M381" s="4"/>
      <c r="N381" s="4"/>
      <c r="O381" s="4">
        <f t="shared" si="81"/>
        <v>37</v>
      </c>
      <c r="P381" s="4"/>
      <c r="Q381" s="4"/>
      <c r="R381" s="3"/>
      <c r="S381" s="3"/>
      <c r="T381" s="3" t="s">
        <v>154</v>
      </c>
      <c r="U381" s="3" t="s">
        <v>225</v>
      </c>
      <c r="V381" s="3"/>
      <c r="W381" s="3"/>
      <c r="X381" s="3"/>
      <c r="Y381" s="3"/>
      <c r="Z381" s="3"/>
      <c r="AA381" s="3" t="s">
        <v>181</v>
      </c>
      <c r="AB381" s="3" t="s">
        <v>404</v>
      </c>
      <c r="AC381" s="3" t="s">
        <v>405</v>
      </c>
      <c r="AD381" s="3" t="s">
        <v>501</v>
      </c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3">
        <f t="shared" si="79"/>
        <v>37</v>
      </c>
      <c r="AS381" s="4">
        <f t="shared" si="80"/>
        <v>111</v>
      </c>
      <c r="AT381" s="4"/>
      <c r="AU381" s="4"/>
      <c r="AV381" s="4"/>
      <c r="AW381" s="215" t="s">
        <v>434</v>
      </c>
      <c r="AX381" s="3" t="s">
        <v>913</v>
      </c>
      <c r="AY381" s="3"/>
      <c r="AZ381" s="4"/>
    </row>
    <row r="382" spans="1:53">
      <c r="A382" s="1"/>
      <c r="B382" s="11" t="s">
        <v>1043</v>
      </c>
      <c r="C382" s="12" t="s">
        <v>409</v>
      </c>
      <c r="D382" s="3"/>
      <c r="E382" s="4">
        <v>45</v>
      </c>
      <c r="F382" s="4"/>
      <c r="G382" s="3" t="s">
        <v>33</v>
      </c>
      <c r="H382" s="3" t="s">
        <v>33</v>
      </c>
      <c r="I382" s="4"/>
      <c r="J382" s="4"/>
      <c r="K382" s="4"/>
      <c r="L382" s="4"/>
      <c r="M382" s="4"/>
      <c r="N382" s="4"/>
      <c r="O382" s="4">
        <f t="shared" si="81"/>
        <v>45</v>
      </c>
      <c r="P382" s="4"/>
      <c r="Q382" s="4"/>
      <c r="R382" s="3"/>
      <c r="S382" s="3"/>
      <c r="T382" s="3" t="s">
        <v>154</v>
      </c>
      <c r="U382" s="3" t="s">
        <v>225</v>
      </c>
      <c r="V382" s="3"/>
      <c r="W382" s="3"/>
      <c r="X382" s="3"/>
      <c r="Y382" s="3"/>
      <c r="Z382" s="3" t="s">
        <v>250</v>
      </c>
      <c r="AA382" s="3"/>
      <c r="AB382" s="3"/>
      <c r="AC382" s="3" t="s">
        <v>405</v>
      </c>
      <c r="AD382" s="3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3">
        <f t="shared" si="79"/>
        <v>45</v>
      </c>
      <c r="AS382" s="4">
        <f t="shared" si="80"/>
        <v>135</v>
      </c>
      <c r="AT382" s="4"/>
      <c r="AU382" s="4"/>
      <c r="AV382" s="4"/>
      <c r="AW382" s="215" t="s">
        <v>434</v>
      </c>
      <c r="AX382" s="3" t="s">
        <v>913</v>
      </c>
      <c r="AY382" s="3"/>
      <c r="AZ382" s="4"/>
    </row>
    <row r="383" spans="1:53">
      <c r="A383" s="1"/>
      <c r="B383" s="11" t="s">
        <v>1044</v>
      </c>
      <c r="C383" s="12" t="s">
        <v>409</v>
      </c>
      <c r="D383" s="3"/>
      <c r="E383" s="4">
        <v>48</v>
      </c>
      <c r="F383" s="4"/>
      <c r="G383" s="3" t="s">
        <v>33</v>
      </c>
      <c r="H383" s="3" t="s">
        <v>33</v>
      </c>
      <c r="I383" s="4"/>
      <c r="J383" s="4"/>
      <c r="K383" s="4"/>
      <c r="L383" s="4"/>
      <c r="M383" s="4"/>
      <c r="N383" s="4"/>
      <c r="O383" s="4">
        <f t="shared" si="81"/>
        <v>48</v>
      </c>
      <c r="P383" s="4"/>
      <c r="Q383" s="4"/>
      <c r="R383" s="3"/>
      <c r="S383" s="3"/>
      <c r="T383" s="3" t="s">
        <v>154</v>
      </c>
      <c r="U383" s="3" t="s">
        <v>225</v>
      </c>
      <c r="V383" s="3"/>
      <c r="W383" s="3"/>
      <c r="X383" s="3"/>
      <c r="Y383" s="3"/>
      <c r="Z383" s="3"/>
      <c r="AA383" s="3"/>
      <c r="AB383" s="3"/>
      <c r="AC383" s="3"/>
      <c r="AD383" s="3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3">
        <f t="shared" si="79"/>
        <v>48</v>
      </c>
      <c r="AS383" s="4">
        <f t="shared" si="80"/>
        <v>144</v>
      </c>
      <c r="AT383" s="4"/>
      <c r="AU383" s="4"/>
      <c r="AV383" s="4"/>
      <c r="AW383" s="215" t="s">
        <v>434</v>
      </c>
      <c r="AX383" s="3" t="s">
        <v>913</v>
      </c>
      <c r="AY383" s="3"/>
      <c r="AZ383" s="4"/>
    </row>
    <row r="384" spans="1:53">
      <c r="A384" s="1"/>
      <c r="B384" s="11" t="s">
        <v>1045</v>
      </c>
      <c r="C384" s="12" t="s">
        <v>409</v>
      </c>
      <c r="D384" s="3"/>
      <c r="E384" s="4">
        <v>43</v>
      </c>
      <c r="F384" s="4"/>
      <c r="G384" s="3" t="s">
        <v>33</v>
      </c>
      <c r="H384" s="3" t="s">
        <v>33</v>
      </c>
      <c r="I384" s="4"/>
      <c r="J384" s="4"/>
      <c r="K384" s="4"/>
      <c r="L384" s="4"/>
      <c r="M384" s="4"/>
      <c r="N384" s="4"/>
      <c r="O384" s="4">
        <f t="shared" si="81"/>
        <v>43</v>
      </c>
      <c r="P384" s="4"/>
      <c r="Q384" s="4"/>
      <c r="R384" s="3"/>
      <c r="S384" s="3"/>
      <c r="T384" s="3" t="s">
        <v>154</v>
      </c>
      <c r="U384" s="3" t="s">
        <v>225</v>
      </c>
      <c r="V384" s="3"/>
      <c r="W384" s="3"/>
      <c r="X384" s="3"/>
      <c r="Y384" s="3"/>
      <c r="Z384" s="3"/>
      <c r="AA384" s="3"/>
      <c r="AB384" s="3"/>
      <c r="AC384" s="3" t="s">
        <v>597</v>
      </c>
      <c r="AD384" s="3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3">
        <f t="shared" si="79"/>
        <v>43</v>
      </c>
      <c r="AS384" s="4">
        <f t="shared" si="80"/>
        <v>129</v>
      </c>
      <c r="AT384" s="4"/>
      <c r="AU384" s="4"/>
      <c r="AV384" s="4"/>
      <c r="AW384" s="215" t="s">
        <v>434</v>
      </c>
      <c r="AX384" s="3" t="s">
        <v>913</v>
      </c>
      <c r="AY384" s="3"/>
      <c r="AZ384" s="4"/>
    </row>
    <row r="385" spans="1:53">
      <c r="A385" s="1"/>
      <c r="B385" s="11" t="s">
        <v>1046</v>
      </c>
      <c r="C385" s="12" t="s">
        <v>409</v>
      </c>
      <c r="D385" s="3"/>
      <c r="E385" s="4">
        <v>47</v>
      </c>
      <c r="F385" s="4"/>
      <c r="G385" s="3" t="s">
        <v>33</v>
      </c>
      <c r="H385" s="3" t="s">
        <v>33</v>
      </c>
      <c r="I385" s="4"/>
      <c r="J385" s="4"/>
      <c r="K385" s="4"/>
      <c r="L385" s="4"/>
      <c r="M385" s="4"/>
      <c r="N385" s="4"/>
      <c r="O385" s="4">
        <f t="shared" si="81"/>
        <v>47</v>
      </c>
      <c r="P385" s="4"/>
      <c r="Q385" s="4"/>
      <c r="R385" s="3"/>
      <c r="S385" s="3"/>
      <c r="T385" s="3" t="s">
        <v>154</v>
      </c>
      <c r="U385" s="3" t="s">
        <v>225</v>
      </c>
      <c r="V385" s="3"/>
      <c r="W385" s="3"/>
      <c r="X385" s="3"/>
      <c r="Y385" s="3"/>
      <c r="Z385" s="3"/>
      <c r="AA385" s="3"/>
      <c r="AB385" s="3"/>
      <c r="AC385" s="3" t="s">
        <v>597</v>
      </c>
      <c r="AD385" s="3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3">
        <f t="shared" si="79"/>
        <v>47</v>
      </c>
      <c r="AS385" s="4">
        <f t="shared" si="80"/>
        <v>141</v>
      </c>
      <c r="AT385" s="4"/>
      <c r="AU385" s="4"/>
      <c r="AV385" s="4"/>
      <c r="AW385" s="215" t="s">
        <v>434</v>
      </c>
      <c r="AX385" s="3" t="s">
        <v>913</v>
      </c>
      <c r="AY385" s="3"/>
      <c r="AZ385" s="4"/>
    </row>
    <row r="386" spans="1:53">
      <c r="A386" s="1"/>
      <c r="B386" s="11" t="s">
        <v>1047</v>
      </c>
      <c r="C386" s="12" t="s">
        <v>409</v>
      </c>
      <c r="D386" s="3"/>
      <c r="E386" s="4">
        <v>50</v>
      </c>
      <c r="F386" s="4"/>
      <c r="G386" s="3" t="s">
        <v>33</v>
      </c>
      <c r="H386" s="3" t="s">
        <v>33</v>
      </c>
      <c r="I386" s="4"/>
      <c r="J386" s="4"/>
      <c r="K386" s="4"/>
      <c r="L386" s="4"/>
      <c r="M386" s="4"/>
      <c r="N386" s="4"/>
      <c r="O386" s="4">
        <f t="shared" si="81"/>
        <v>50</v>
      </c>
      <c r="P386" s="4"/>
      <c r="Q386" s="4"/>
      <c r="R386" s="3" t="s">
        <v>354</v>
      </c>
      <c r="S386" s="3"/>
      <c r="T386" s="3" t="s">
        <v>191</v>
      </c>
      <c r="U386" s="3"/>
      <c r="V386" s="3" t="s">
        <v>192</v>
      </c>
      <c r="W386" s="3" t="s">
        <v>417</v>
      </c>
      <c r="X386" s="3"/>
      <c r="Y386" s="3"/>
      <c r="Z386" s="3"/>
      <c r="AA386" s="3"/>
      <c r="AB386" s="3"/>
      <c r="AC386" s="3" t="s">
        <v>597</v>
      </c>
      <c r="AD386" s="3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3">
        <f t="shared" si="79"/>
        <v>50</v>
      </c>
      <c r="AS386" s="4">
        <f t="shared" si="80"/>
        <v>150</v>
      </c>
      <c r="AT386" s="4"/>
      <c r="AU386" s="4"/>
      <c r="AV386" s="4"/>
      <c r="AW386" s="215" t="s">
        <v>434</v>
      </c>
      <c r="AX386" s="3" t="s">
        <v>913</v>
      </c>
      <c r="AY386" s="3"/>
      <c r="AZ386" s="4"/>
    </row>
    <row r="387" spans="1:53">
      <c r="A387" s="1"/>
      <c r="B387" s="11" t="s">
        <v>1048</v>
      </c>
      <c r="C387" s="12" t="s">
        <v>409</v>
      </c>
      <c r="D387" s="3"/>
      <c r="E387" s="4">
        <v>62</v>
      </c>
      <c r="F387" s="4"/>
      <c r="G387" s="3" t="s">
        <v>33</v>
      </c>
      <c r="H387" s="3" t="s">
        <v>33</v>
      </c>
      <c r="I387" s="4"/>
      <c r="J387" s="4"/>
      <c r="K387" s="4"/>
      <c r="L387" s="4"/>
      <c r="M387" s="4"/>
      <c r="N387" s="4"/>
      <c r="O387" s="4">
        <f t="shared" si="81"/>
        <v>62</v>
      </c>
      <c r="P387" s="4"/>
      <c r="Q387" s="4"/>
      <c r="R387" s="3"/>
      <c r="S387" s="3"/>
      <c r="T387" s="3" t="s">
        <v>154</v>
      </c>
      <c r="U387" s="3" t="s">
        <v>225</v>
      </c>
      <c r="V387" s="3"/>
      <c r="W387" s="3"/>
      <c r="X387" s="3"/>
      <c r="Y387" s="3"/>
      <c r="Z387" s="3"/>
      <c r="AA387" s="3"/>
      <c r="AB387" s="3"/>
      <c r="AC387" s="3" t="s">
        <v>597</v>
      </c>
      <c r="AD387" s="3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3">
        <f t="shared" si="79"/>
        <v>62</v>
      </c>
      <c r="AS387" s="4">
        <f t="shared" si="80"/>
        <v>186</v>
      </c>
      <c r="AT387" s="4"/>
      <c r="AU387" s="4"/>
      <c r="AV387" s="4"/>
      <c r="AW387" s="215" t="s">
        <v>434</v>
      </c>
      <c r="AX387" s="3" t="s">
        <v>913</v>
      </c>
      <c r="AY387" s="3"/>
      <c r="AZ387" s="4"/>
    </row>
    <row r="388" spans="1:53">
      <c r="A388" s="1"/>
      <c r="B388" s="11" t="s">
        <v>1049</v>
      </c>
      <c r="C388" s="12" t="s">
        <v>409</v>
      </c>
      <c r="D388" s="3"/>
      <c r="E388" s="4">
        <v>57</v>
      </c>
      <c r="F388" s="4"/>
      <c r="G388" s="3" t="s">
        <v>33</v>
      </c>
      <c r="H388" s="3" t="s">
        <v>33</v>
      </c>
      <c r="I388" s="4"/>
      <c r="J388" s="4"/>
      <c r="K388" s="4"/>
      <c r="L388" s="4"/>
      <c r="M388" s="4"/>
      <c r="N388" s="4"/>
      <c r="O388" s="4">
        <f t="shared" si="81"/>
        <v>57</v>
      </c>
      <c r="P388" s="4"/>
      <c r="Q388" s="4"/>
      <c r="R388" s="3" t="s">
        <v>354</v>
      </c>
      <c r="S388" s="3"/>
      <c r="T388" s="3" t="s">
        <v>191</v>
      </c>
      <c r="U388" s="3"/>
      <c r="V388" s="3" t="s">
        <v>192</v>
      </c>
      <c r="W388" s="3" t="s">
        <v>417</v>
      </c>
      <c r="X388" s="3"/>
      <c r="Y388" s="3"/>
      <c r="Z388" s="3"/>
      <c r="AA388" s="3" t="s">
        <v>181</v>
      </c>
      <c r="AB388" s="3" t="s">
        <v>404</v>
      </c>
      <c r="AC388" s="3" t="s">
        <v>583</v>
      </c>
      <c r="AD388" s="3" t="s">
        <v>501</v>
      </c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3">
        <f t="shared" si="79"/>
        <v>57</v>
      </c>
      <c r="AS388" s="4">
        <f t="shared" si="80"/>
        <v>171</v>
      </c>
      <c r="AT388" s="4"/>
      <c r="AU388" s="4"/>
      <c r="AV388" s="4"/>
      <c r="AW388" s="215" t="s">
        <v>434</v>
      </c>
      <c r="AX388" s="3" t="s">
        <v>913</v>
      </c>
      <c r="AY388" s="3"/>
      <c r="AZ388" s="4"/>
    </row>
    <row r="389" spans="1:53">
      <c r="A389" s="1"/>
      <c r="B389" s="11" t="s">
        <v>1050</v>
      </c>
      <c r="C389" s="12" t="s">
        <v>409</v>
      </c>
      <c r="D389" s="3"/>
      <c r="E389" s="4">
        <v>45</v>
      </c>
      <c r="F389" s="4"/>
      <c r="G389" s="3" t="s">
        <v>33</v>
      </c>
      <c r="H389" s="3" t="s">
        <v>33</v>
      </c>
      <c r="I389" s="4"/>
      <c r="J389" s="4"/>
      <c r="K389" s="4"/>
      <c r="L389" s="4"/>
      <c r="M389" s="4"/>
      <c r="N389" s="4"/>
      <c r="O389" s="4">
        <f t="shared" si="81"/>
        <v>45</v>
      </c>
      <c r="P389" s="4"/>
      <c r="Q389" s="4"/>
      <c r="R389" s="3"/>
      <c r="S389" s="3"/>
      <c r="T389" s="3" t="s">
        <v>154</v>
      </c>
      <c r="U389" s="3" t="s">
        <v>225</v>
      </c>
      <c r="V389" s="3"/>
      <c r="W389" s="3"/>
      <c r="X389" s="3"/>
      <c r="Y389" s="3"/>
      <c r="Z389" s="3"/>
      <c r="AA389" s="3"/>
      <c r="AB389" s="3"/>
      <c r="AC389" s="3"/>
      <c r="AD389" s="3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3">
        <f t="shared" si="79"/>
        <v>45</v>
      </c>
      <c r="AS389" s="4">
        <f t="shared" si="80"/>
        <v>135</v>
      </c>
      <c r="AT389" s="4"/>
      <c r="AU389" s="4"/>
      <c r="AV389" s="4"/>
      <c r="AW389" s="215" t="s">
        <v>434</v>
      </c>
      <c r="AX389" s="3" t="s">
        <v>913</v>
      </c>
      <c r="AY389" s="3"/>
      <c r="AZ389" s="4"/>
    </row>
    <row r="390" spans="1:53">
      <c r="A390" s="1"/>
      <c r="B390" s="11" t="s">
        <v>1051</v>
      </c>
      <c r="C390" s="12" t="s">
        <v>409</v>
      </c>
      <c r="D390" s="3"/>
      <c r="E390" s="4">
        <v>54</v>
      </c>
      <c r="F390" s="4"/>
      <c r="G390" s="3" t="s">
        <v>33</v>
      </c>
      <c r="H390" s="3" t="s">
        <v>33</v>
      </c>
      <c r="I390" s="4"/>
      <c r="J390" s="4"/>
      <c r="K390" s="4"/>
      <c r="L390" s="4"/>
      <c r="M390" s="4"/>
      <c r="N390" s="4"/>
      <c r="O390" s="4">
        <f t="shared" si="81"/>
        <v>54</v>
      </c>
      <c r="P390" s="4"/>
      <c r="Q390" s="4"/>
      <c r="R390" s="3"/>
      <c r="S390" s="3"/>
      <c r="T390" s="3" t="s">
        <v>154</v>
      </c>
      <c r="U390" s="3" t="s">
        <v>225</v>
      </c>
      <c r="V390" s="3"/>
      <c r="W390" s="3"/>
      <c r="X390" s="3"/>
      <c r="Y390" s="3"/>
      <c r="Z390" s="3"/>
      <c r="AA390" s="3"/>
      <c r="AB390" s="3"/>
      <c r="AC390" s="3"/>
      <c r="AD390" s="3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3">
        <f t="shared" si="79"/>
        <v>54</v>
      </c>
      <c r="AS390" s="4">
        <f t="shared" si="80"/>
        <v>162</v>
      </c>
      <c r="AT390" s="4"/>
      <c r="AU390" s="4"/>
      <c r="AV390" s="4"/>
      <c r="AW390" s="215" t="s">
        <v>434</v>
      </c>
      <c r="AX390" s="3" t="s">
        <v>913</v>
      </c>
      <c r="AY390" s="3"/>
      <c r="AZ390" s="4"/>
    </row>
    <row r="391" spans="1:53">
      <c r="A391" s="1"/>
      <c r="B391" s="11" t="s">
        <v>1052</v>
      </c>
      <c r="C391" s="12" t="s">
        <v>409</v>
      </c>
      <c r="D391" s="3"/>
      <c r="E391" s="4">
        <v>50</v>
      </c>
      <c r="F391" s="4"/>
      <c r="G391" s="3" t="s">
        <v>33</v>
      </c>
      <c r="H391" s="3" t="s">
        <v>33</v>
      </c>
      <c r="I391" s="4"/>
      <c r="J391" s="4"/>
      <c r="K391" s="4"/>
      <c r="L391" s="4"/>
      <c r="M391" s="4"/>
      <c r="N391" s="4"/>
      <c r="O391" s="4">
        <f t="shared" si="81"/>
        <v>50</v>
      </c>
      <c r="P391" s="4"/>
      <c r="Q391" s="4"/>
      <c r="R391" s="3"/>
      <c r="S391" s="3"/>
      <c r="T391" s="3" t="s">
        <v>154</v>
      </c>
      <c r="U391" s="3" t="s">
        <v>225</v>
      </c>
      <c r="V391" s="3"/>
      <c r="W391" s="3"/>
      <c r="X391" s="3"/>
      <c r="Y391" s="3"/>
      <c r="Z391" s="3"/>
      <c r="AA391" s="3"/>
      <c r="AB391" s="3"/>
      <c r="AC391" s="3"/>
      <c r="AD391" s="3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3">
        <f t="shared" si="79"/>
        <v>50</v>
      </c>
      <c r="AS391" s="4">
        <f t="shared" si="80"/>
        <v>150</v>
      </c>
      <c r="AT391" s="4"/>
      <c r="AU391" s="4"/>
      <c r="AV391" s="4"/>
      <c r="AW391" s="215" t="s">
        <v>434</v>
      </c>
      <c r="AX391" s="3" t="s">
        <v>913</v>
      </c>
      <c r="AY391" s="3"/>
      <c r="AZ391" s="4"/>
    </row>
    <row r="392" spans="1:53">
      <c r="A392" s="1"/>
      <c r="B392" s="11" t="s">
        <v>1053</v>
      </c>
      <c r="C392" s="12" t="s">
        <v>409</v>
      </c>
      <c r="D392" s="3"/>
      <c r="E392" s="4">
        <v>52</v>
      </c>
      <c r="F392" s="4"/>
      <c r="G392" s="3" t="s">
        <v>33</v>
      </c>
      <c r="H392" s="3" t="s">
        <v>33</v>
      </c>
      <c r="I392" s="4"/>
      <c r="J392" s="4"/>
      <c r="K392" s="4"/>
      <c r="L392" s="4"/>
      <c r="M392" s="4"/>
      <c r="N392" s="4"/>
      <c r="O392" s="4">
        <f t="shared" si="81"/>
        <v>52</v>
      </c>
      <c r="P392" s="4"/>
      <c r="Q392" s="4"/>
      <c r="R392" s="3"/>
      <c r="S392" s="3"/>
      <c r="T392" s="3" t="s">
        <v>154</v>
      </c>
      <c r="U392" s="3" t="s">
        <v>225</v>
      </c>
      <c r="V392" s="3"/>
      <c r="W392" s="3"/>
      <c r="X392" s="3"/>
      <c r="Y392" s="3"/>
      <c r="Z392" s="3"/>
      <c r="AA392" s="3"/>
      <c r="AB392" s="3"/>
      <c r="AC392" s="3"/>
      <c r="AD392" s="3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3">
        <f t="shared" si="79"/>
        <v>52</v>
      </c>
      <c r="AS392" s="4">
        <f t="shared" si="80"/>
        <v>156</v>
      </c>
      <c r="AT392" s="4"/>
      <c r="AU392" s="4"/>
      <c r="AV392" s="4"/>
      <c r="AW392" s="215" t="s">
        <v>434</v>
      </c>
      <c r="AX392" s="3" t="s">
        <v>913</v>
      </c>
      <c r="AY392" s="3"/>
      <c r="AZ392" s="4"/>
    </row>
    <row r="393" spans="1:53">
      <c r="A393" s="1"/>
      <c r="B393" s="11" t="s">
        <v>1054</v>
      </c>
      <c r="C393" s="2" t="s">
        <v>963</v>
      </c>
      <c r="D393" s="3"/>
      <c r="E393" s="4">
        <v>42</v>
      </c>
      <c r="F393" s="4"/>
      <c r="G393" s="3" t="s">
        <v>33</v>
      </c>
      <c r="H393" s="3" t="s">
        <v>33</v>
      </c>
      <c r="I393" s="4"/>
      <c r="J393" s="4"/>
      <c r="K393" s="4"/>
      <c r="L393" s="4"/>
      <c r="M393" s="4"/>
      <c r="N393" s="4"/>
      <c r="O393" s="4">
        <f t="shared" si="81"/>
        <v>42</v>
      </c>
      <c r="P393" s="4"/>
      <c r="Q393" s="4"/>
      <c r="R393" s="3" t="s">
        <v>354</v>
      </c>
      <c r="S393" s="3"/>
      <c r="T393" s="3" t="s">
        <v>153</v>
      </c>
      <c r="U393" s="3"/>
      <c r="V393" s="3" t="s">
        <v>156</v>
      </c>
      <c r="W393" s="3" t="s">
        <v>417</v>
      </c>
      <c r="X393" s="3"/>
      <c r="Y393" s="3"/>
      <c r="Z393" s="3" t="s">
        <v>250</v>
      </c>
      <c r="AA393" s="3"/>
      <c r="AB393" s="3"/>
      <c r="AC393" s="3" t="s">
        <v>878</v>
      </c>
      <c r="AD393" s="3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3">
        <f t="shared" si="79"/>
        <v>42</v>
      </c>
      <c r="AS393" s="4">
        <f t="shared" si="80"/>
        <v>126</v>
      </c>
      <c r="AT393" s="4"/>
      <c r="AU393" s="4"/>
      <c r="AV393" s="4"/>
      <c r="AW393" s="215" t="s">
        <v>434</v>
      </c>
      <c r="AX393" s="3" t="s">
        <v>913</v>
      </c>
      <c r="AY393" s="4"/>
      <c r="AZ393" s="4"/>
    </row>
    <row r="394" spans="1:53" s="206" customFormat="1">
      <c r="A394" s="206" t="s">
        <v>364</v>
      </c>
      <c r="B394" s="207" t="s">
        <v>1036</v>
      </c>
      <c r="C394" s="210" t="s">
        <v>600</v>
      </c>
      <c r="D394" s="207" t="s">
        <v>1214</v>
      </c>
      <c r="E394" s="208">
        <f t="shared" ref="E394:AZ394" si="82">SUM(E395:E400)</f>
        <v>156</v>
      </c>
      <c r="F394" s="208">
        <f t="shared" si="82"/>
        <v>0</v>
      </c>
      <c r="G394" s="208">
        <f t="shared" si="82"/>
        <v>0</v>
      </c>
      <c r="H394" s="208">
        <f t="shared" si="82"/>
        <v>0</v>
      </c>
      <c r="I394" s="208">
        <f t="shared" si="82"/>
        <v>0</v>
      </c>
      <c r="J394" s="208">
        <f t="shared" si="82"/>
        <v>0</v>
      </c>
      <c r="K394" s="208">
        <f t="shared" si="82"/>
        <v>0</v>
      </c>
      <c r="L394" s="208">
        <f t="shared" si="82"/>
        <v>0</v>
      </c>
      <c r="M394" s="208">
        <f t="shared" si="82"/>
        <v>0</v>
      </c>
      <c r="N394" s="208">
        <f t="shared" si="82"/>
        <v>0</v>
      </c>
      <c r="O394" s="208">
        <f t="shared" si="82"/>
        <v>164</v>
      </c>
      <c r="P394" s="208">
        <f t="shared" si="82"/>
        <v>0</v>
      </c>
      <c r="Q394" s="208">
        <f t="shared" si="82"/>
        <v>0</v>
      </c>
      <c r="R394" s="208">
        <f t="shared" si="82"/>
        <v>0</v>
      </c>
      <c r="S394" s="208">
        <f t="shared" si="82"/>
        <v>0</v>
      </c>
      <c r="T394" s="208">
        <f t="shared" si="82"/>
        <v>0</v>
      </c>
      <c r="U394" s="208">
        <f t="shared" si="82"/>
        <v>0</v>
      </c>
      <c r="V394" s="208">
        <f t="shared" si="82"/>
        <v>0</v>
      </c>
      <c r="W394" s="208">
        <f t="shared" si="82"/>
        <v>0</v>
      </c>
      <c r="X394" s="208">
        <f t="shared" si="82"/>
        <v>0</v>
      </c>
      <c r="Y394" s="208">
        <f t="shared" si="82"/>
        <v>0</v>
      </c>
      <c r="Z394" s="208">
        <f t="shared" si="82"/>
        <v>0</v>
      </c>
      <c r="AA394" s="208">
        <f t="shared" si="82"/>
        <v>0</v>
      </c>
      <c r="AB394" s="208">
        <f t="shared" si="82"/>
        <v>0</v>
      </c>
      <c r="AC394" s="208">
        <f t="shared" si="82"/>
        <v>0</v>
      </c>
      <c r="AD394" s="208">
        <f t="shared" si="82"/>
        <v>0</v>
      </c>
      <c r="AE394" s="208">
        <f t="shared" si="82"/>
        <v>0</v>
      </c>
      <c r="AF394" s="208">
        <f t="shared" si="82"/>
        <v>0</v>
      </c>
      <c r="AG394" s="208">
        <f t="shared" si="82"/>
        <v>0</v>
      </c>
      <c r="AH394" s="208">
        <f t="shared" si="82"/>
        <v>0</v>
      </c>
      <c r="AI394" s="208">
        <f t="shared" si="82"/>
        <v>0</v>
      </c>
      <c r="AJ394" s="208">
        <f t="shared" si="82"/>
        <v>0</v>
      </c>
      <c r="AK394" s="208">
        <f t="shared" si="82"/>
        <v>0</v>
      </c>
      <c r="AL394" s="208">
        <f t="shared" si="82"/>
        <v>0</v>
      </c>
      <c r="AM394" s="208">
        <f t="shared" si="82"/>
        <v>0</v>
      </c>
      <c r="AN394" s="208">
        <f t="shared" si="82"/>
        <v>0</v>
      </c>
      <c r="AO394" s="208">
        <f t="shared" si="82"/>
        <v>0</v>
      </c>
      <c r="AP394" s="208">
        <f t="shared" si="82"/>
        <v>0</v>
      </c>
      <c r="AQ394" s="208">
        <f t="shared" si="82"/>
        <v>0</v>
      </c>
      <c r="AR394" s="208">
        <f t="shared" si="82"/>
        <v>106</v>
      </c>
      <c r="AS394" s="208">
        <f t="shared" si="82"/>
        <v>318</v>
      </c>
      <c r="AT394" s="208">
        <f t="shared" si="82"/>
        <v>0</v>
      </c>
      <c r="AU394" s="208">
        <f t="shared" si="82"/>
        <v>0</v>
      </c>
      <c r="AV394" s="208">
        <f t="shared" si="82"/>
        <v>8</v>
      </c>
      <c r="AW394" s="208">
        <f t="shared" si="82"/>
        <v>0</v>
      </c>
      <c r="AX394" s="208">
        <f t="shared" si="82"/>
        <v>0</v>
      </c>
      <c r="AY394" s="208">
        <f t="shared" si="82"/>
        <v>0</v>
      </c>
      <c r="AZ394" s="208">
        <f t="shared" si="82"/>
        <v>0</v>
      </c>
      <c r="BA394" s="209"/>
    </row>
    <row r="395" spans="1:53">
      <c r="A395" s="1"/>
      <c r="B395" s="11" t="s">
        <v>1039</v>
      </c>
      <c r="C395" s="217" t="s">
        <v>1260</v>
      </c>
      <c r="D395" s="3"/>
      <c r="E395" s="11"/>
      <c r="F395" s="4"/>
      <c r="G395" s="3" t="s">
        <v>33</v>
      </c>
      <c r="H395" s="3" t="s">
        <v>33</v>
      </c>
      <c r="I395" s="4"/>
      <c r="J395" s="4"/>
      <c r="K395" s="4"/>
      <c r="L395" s="4"/>
      <c r="M395" s="4"/>
      <c r="N395" s="4"/>
      <c r="O395" s="4">
        <v>8</v>
      </c>
      <c r="P395" s="4"/>
      <c r="Q395" s="4"/>
      <c r="R395" s="3"/>
      <c r="S395" s="4"/>
      <c r="T395" s="3" t="s">
        <v>153</v>
      </c>
      <c r="U395" s="3"/>
      <c r="V395" s="3" t="s">
        <v>156</v>
      </c>
      <c r="W395" s="3" t="s">
        <v>417</v>
      </c>
      <c r="X395" s="3"/>
      <c r="Y395" s="3"/>
      <c r="Z395" s="3" t="s">
        <v>345</v>
      </c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3"/>
      <c r="AP395" s="4"/>
      <c r="AQ395" s="4"/>
      <c r="AR395" s="3">
        <f>+E395</f>
        <v>0</v>
      </c>
      <c r="AS395" s="4">
        <f>+E395*3</f>
        <v>0</v>
      </c>
      <c r="AT395" s="4"/>
      <c r="AU395" s="4"/>
      <c r="AV395" s="4">
        <v>8</v>
      </c>
      <c r="AW395" s="215" t="s">
        <v>434</v>
      </c>
      <c r="AX395" s="3" t="s">
        <v>913</v>
      </c>
      <c r="AY395" s="4"/>
      <c r="AZ395" s="4"/>
    </row>
    <row r="396" spans="1:53">
      <c r="A396" s="1"/>
      <c r="B396" s="11" t="s">
        <v>1055</v>
      </c>
      <c r="C396" s="2" t="s">
        <v>963</v>
      </c>
      <c r="D396" s="3"/>
      <c r="E396" s="4">
        <v>27</v>
      </c>
      <c r="F396" s="4"/>
      <c r="G396" s="3" t="s">
        <v>33</v>
      </c>
      <c r="H396" s="3" t="s">
        <v>33</v>
      </c>
      <c r="I396" s="4"/>
      <c r="J396" s="4"/>
      <c r="K396" s="4"/>
      <c r="L396" s="4"/>
      <c r="M396" s="4"/>
      <c r="N396" s="4"/>
      <c r="O396" s="4">
        <f>+E396</f>
        <v>27</v>
      </c>
      <c r="P396" s="4"/>
      <c r="Q396" s="4"/>
      <c r="R396" s="3"/>
      <c r="S396" s="3"/>
      <c r="T396" s="3" t="s">
        <v>154</v>
      </c>
      <c r="U396" s="3" t="s">
        <v>225</v>
      </c>
      <c r="V396" s="3"/>
      <c r="W396" s="3"/>
      <c r="X396" s="3"/>
      <c r="Y396" s="3"/>
      <c r="Z396" s="3"/>
      <c r="AA396" s="3"/>
      <c r="AB396" s="3"/>
      <c r="AC396" s="3"/>
      <c r="AD396" s="3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3">
        <f>+E396</f>
        <v>27</v>
      </c>
      <c r="AS396" s="4">
        <f>+E396*3</f>
        <v>81</v>
      </c>
      <c r="AT396" s="4"/>
      <c r="AU396" s="4"/>
      <c r="AV396" s="4"/>
      <c r="AW396" s="215" t="s">
        <v>434</v>
      </c>
      <c r="AX396" s="3" t="s">
        <v>913</v>
      </c>
      <c r="AY396" s="3"/>
      <c r="AZ396" s="4"/>
    </row>
    <row r="397" spans="1:53">
      <c r="A397" s="1"/>
      <c r="B397" s="11" t="s">
        <v>1056</v>
      </c>
      <c r="C397" s="2" t="s">
        <v>963</v>
      </c>
      <c r="D397" s="3"/>
      <c r="E397" s="4">
        <v>25</v>
      </c>
      <c r="F397" s="4"/>
      <c r="G397" s="3" t="s">
        <v>33</v>
      </c>
      <c r="H397" s="3" t="s">
        <v>33</v>
      </c>
      <c r="I397" s="4"/>
      <c r="J397" s="4"/>
      <c r="K397" s="4"/>
      <c r="L397" s="4"/>
      <c r="M397" s="4"/>
      <c r="N397" s="4"/>
      <c r="O397" s="4">
        <f>+E397</f>
        <v>25</v>
      </c>
      <c r="P397" s="4"/>
      <c r="Q397" s="4"/>
      <c r="R397" s="3"/>
      <c r="S397" s="3"/>
      <c r="T397" s="3" t="s">
        <v>154</v>
      </c>
      <c r="U397" s="3" t="s">
        <v>225</v>
      </c>
      <c r="V397" s="3"/>
      <c r="W397" s="3"/>
      <c r="X397" s="3"/>
      <c r="Y397" s="3"/>
      <c r="Z397" s="3"/>
      <c r="AA397" s="3"/>
      <c r="AB397" s="3"/>
      <c r="AC397" s="3"/>
      <c r="AD397" s="3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3">
        <f>+E397</f>
        <v>25</v>
      </c>
      <c r="AS397" s="4">
        <f>+E397*3</f>
        <v>75</v>
      </c>
      <c r="AT397" s="4"/>
      <c r="AU397" s="4"/>
      <c r="AV397" s="4"/>
      <c r="AW397" s="215" t="s">
        <v>434</v>
      </c>
      <c r="AX397" s="3" t="s">
        <v>913</v>
      </c>
      <c r="AY397" s="3"/>
      <c r="AZ397" s="4"/>
    </row>
    <row r="398" spans="1:53">
      <c r="A398" s="1"/>
      <c r="B398" s="11" t="s">
        <v>1057</v>
      </c>
      <c r="C398" s="2" t="s">
        <v>409</v>
      </c>
      <c r="D398" s="3"/>
      <c r="E398" s="4">
        <v>27</v>
      </c>
      <c r="F398" s="4"/>
      <c r="G398" s="3" t="s">
        <v>33</v>
      </c>
      <c r="H398" s="3" t="s">
        <v>33</v>
      </c>
      <c r="I398" s="4"/>
      <c r="J398" s="4"/>
      <c r="K398" s="4"/>
      <c r="L398" s="4"/>
      <c r="M398" s="4"/>
      <c r="N398" s="4"/>
      <c r="O398" s="4">
        <f>+E398</f>
        <v>27</v>
      </c>
      <c r="P398" s="4"/>
      <c r="Q398" s="4"/>
      <c r="R398" s="3"/>
      <c r="S398" s="3"/>
      <c r="T398" s="3" t="s">
        <v>154</v>
      </c>
      <c r="U398" s="3" t="s">
        <v>225</v>
      </c>
      <c r="V398" s="3"/>
      <c r="W398" s="3"/>
      <c r="X398" s="3"/>
      <c r="Y398" s="3"/>
      <c r="Z398" s="3"/>
      <c r="AA398" s="3"/>
      <c r="AB398" s="3"/>
      <c r="AC398" s="3" t="s">
        <v>597</v>
      </c>
      <c r="AD398" s="3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3">
        <f>+E398</f>
        <v>27</v>
      </c>
      <c r="AS398" s="4">
        <f>+E398*3</f>
        <v>81</v>
      </c>
      <c r="AT398" s="4"/>
      <c r="AU398" s="4"/>
      <c r="AV398" s="4"/>
      <c r="AW398" s="215" t="s">
        <v>434</v>
      </c>
      <c r="AX398" s="3" t="s">
        <v>913</v>
      </c>
      <c r="AY398" s="3"/>
      <c r="AZ398" s="4"/>
    </row>
    <row r="399" spans="1:53">
      <c r="A399" s="1"/>
      <c r="B399" s="11" t="s">
        <v>1058</v>
      </c>
      <c r="C399" s="2" t="s">
        <v>963</v>
      </c>
      <c r="D399" s="3"/>
      <c r="E399" s="4">
        <v>27</v>
      </c>
      <c r="F399" s="4"/>
      <c r="G399" s="3" t="s">
        <v>33</v>
      </c>
      <c r="H399" s="3" t="s">
        <v>33</v>
      </c>
      <c r="I399" s="4"/>
      <c r="J399" s="4"/>
      <c r="K399" s="4"/>
      <c r="L399" s="4"/>
      <c r="M399" s="4"/>
      <c r="N399" s="4"/>
      <c r="O399" s="4">
        <f>+E399</f>
        <v>27</v>
      </c>
      <c r="P399" s="4"/>
      <c r="Q399" s="4"/>
      <c r="R399" s="3"/>
      <c r="S399" s="3"/>
      <c r="T399" s="3" t="s">
        <v>154</v>
      </c>
      <c r="U399" s="3" t="s">
        <v>225</v>
      </c>
      <c r="V399" s="3"/>
      <c r="W399" s="3"/>
      <c r="X399" s="3"/>
      <c r="Y399" s="3"/>
      <c r="Z399" s="3"/>
      <c r="AA399" s="3" t="s">
        <v>181</v>
      </c>
      <c r="AB399" s="3" t="s">
        <v>404</v>
      </c>
      <c r="AC399" s="3" t="s">
        <v>583</v>
      </c>
      <c r="AD399" s="3" t="s">
        <v>501</v>
      </c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3">
        <f>+E399</f>
        <v>27</v>
      </c>
      <c r="AS399" s="4">
        <f>+E399*3</f>
        <v>81</v>
      </c>
      <c r="AT399" s="4"/>
      <c r="AU399" s="4"/>
      <c r="AV399" s="4"/>
      <c r="AW399" s="215" t="s">
        <v>434</v>
      </c>
      <c r="AX399" s="3" t="s">
        <v>913</v>
      </c>
      <c r="AY399" s="3"/>
      <c r="AZ399" s="4"/>
    </row>
    <row r="400" spans="1:53">
      <c r="A400" s="1"/>
      <c r="B400" s="11" t="s">
        <v>1059</v>
      </c>
      <c r="C400" s="2" t="s">
        <v>963</v>
      </c>
      <c r="D400" s="3"/>
      <c r="E400" s="4">
        <v>50</v>
      </c>
      <c r="F400" s="4"/>
      <c r="G400" s="3" t="s">
        <v>33</v>
      </c>
      <c r="H400" s="3" t="s">
        <v>33</v>
      </c>
      <c r="I400" s="4"/>
      <c r="J400" s="4"/>
      <c r="K400" s="4"/>
      <c r="L400" s="4"/>
      <c r="M400" s="4"/>
      <c r="N400" s="4"/>
      <c r="O400" s="4">
        <f>+E400</f>
        <v>50</v>
      </c>
      <c r="P400" s="4"/>
      <c r="Q400" s="4"/>
      <c r="R400" s="3"/>
      <c r="S400" s="3"/>
      <c r="T400" s="3" t="s">
        <v>153</v>
      </c>
      <c r="U400" s="3"/>
      <c r="V400" s="3" t="s">
        <v>156</v>
      </c>
      <c r="W400" s="3" t="s">
        <v>417</v>
      </c>
      <c r="X400" s="3"/>
      <c r="Y400" s="3"/>
      <c r="Z400" s="3"/>
      <c r="AA400" s="3" t="s">
        <v>181</v>
      </c>
      <c r="AB400" s="3" t="s">
        <v>404</v>
      </c>
      <c r="AC400" s="3" t="s">
        <v>583</v>
      </c>
      <c r="AD400" s="3" t="s">
        <v>501</v>
      </c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3"/>
      <c r="AS400" s="4"/>
      <c r="AT400" s="4"/>
      <c r="AU400" s="4"/>
      <c r="AV400" s="4"/>
      <c r="AW400" s="215"/>
      <c r="AX400" s="3"/>
      <c r="AY400" s="3"/>
      <c r="AZ400" s="4"/>
    </row>
    <row r="401" spans="1:53" s="206" customFormat="1">
      <c r="A401" s="206" t="s">
        <v>364</v>
      </c>
      <c r="B401" s="207" t="s">
        <v>1037</v>
      </c>
      <c r="C401" s="210" t="s">
        <v>1038</v>
      </c>
      <c r="D401" s="207" t="s">
        <v>1214</v>
      </c>
      <c r="E401" s="208">
        <f>SUM(E402:E413)</f>
        <v>533.4</v>
      </c>
      <c r="F401" s="208">
        <f>SUM(F402:F413)</f>
        <v>0</v>
      </c>
      <c r="G401" s="212"/>
      <c r="H401" s="212"/>
      <c r="I401" s="208">
        <f t="shared" ref="I401:AZ401" si="83">SUM(I402:I413)</f>
        <v>0</v>
      </c>
      <c r="J401" s="208">
        <f t="shared" si="83"/>
        <v>0</v>
      </c>
      <c r="K401" s="208">
        <f t="shared" si="83"/>
        <v>0</v>
      </c>
      <c r="L401" s="208">
        <f t="shared" si="83"/>
        <v>0</v>
      </c>
      <c r="M401" s="208">
        <f t="shared" si="83"/>
        <v>0</v>
      </c>
      <c r="N401" s="208">
        <f t="shared" si="83"/>
        <v>0</v>
      </c>
      <c r="O401" s="208">
        <f t="shared" si="83"/>
        <v>534.4</v>
      </c>
      <c r="P401" s="208">
        <f t="shared" si="83"/>
        <v>0</v>
      </c>
      <c r="Q401" s="208">
        <f t="shared" si="83"/>
        <v>0</v>
      </c>
      <c r="R401" s="208">
        <f t="shared" si="83"/>
        <v>0</v>
      </c>
      <c r="S401" s="208">
        <f t="shared" si="83"/>
        <v>0</v>
      </c>
      <c r="T401" s="208">
        <f t="shared" si="83"/>
        <v>0</v>
      </c>
      <c r="U401" s="208">
        <f t="shared" si="83"/>
        <v>0</v>
      </c>
      <c r="V401" s="208">
        <f t="shared" si="83"/>
        <v>0</v>
      </c>
      <c r="W401" s="208">
        <f t="shared" si="83"/>
        <v>0</v>
      </c>
      <c r="X401" s="208">
        <f t="shared" si="83"/>
        <v>0</v>
      </c>
      <c r="Y401" s="208">
        <f t="shared" si="83"/>
        <v>0</v>
      </c>
      <c r="Z401" s="208">
        <f t="shared" si="83"/>
        <v>0</v>
      </c>
      <c r="AA401" s="208">
        <f t="shared" si="83"/>
        <v>0</v>
      </c>
      <c r="AB401" s="208">
        <f t="shared" si="83"/>
        <v>0</v>
      </c>
      <c r="AC401" s="208">
        <f t="shared" si="83"/>
        <v>0</v>
      </c>
      <c r="AD401" s="208">
        <f t="shared" si="83"/>
        <v>0</v>
      </c>
      <c r="AE401" s="208">
        <f t="shared" si="83"/>
        <v>0</v>
      </c>
      <c r="AF401" s="208">
        <f t="shared" si="83"/>
        <v>0</v>
      </c>
      <c r="AG401" s="208">
        <f t="shared" si="83"/>
        <v>0</v>
      </c>
      <c r="AH401" s="208">
        <f t="shared" si="83"/>
        <v>0</v>
      </c>
      <c r="AI401" s="208">
        <f t="shared" si="83"/>
        <v>0</v>
      </c>
      <c r="AJ401" s="208">
        <f t="shared" si="83"/>
        <v>0</v>
      </c>
      <c r="AK401" s="208">
        <f t="shared" si="83"/>
        <v>0</v>
      </c>
      <c r="AL401" s="208">
        <f t="shared" si="83"/>
        <v>0</v>
      </c>
      <c r="AM401" s="208">
        <f t="shared" si="83"/>
        <v>0</v>
      </c>
      <c r="AN401" s="208">
        <f t="shared" si="83"/>
        <v>0</v>
      </c>
      <c r="AO401" s="208">
        <f t="shared" si="83"/>
        <v>0</v>
      </c>
      <c r="AP401" s="208">
        <f t="shared" si="83"/>
        <v>0</v>
      </c>
      <c r="AQ401" s="208">
        <f t="shared" si="83"/>
        <v>0</v>
      </c>
      <c r="AR401" s="208">
        <f t="shared" si="83"/>
        <v>533.4</v>
      </c>
      <c r="AS401" s="208">
        <f t="shared" si="83"/>
        <v>1600.1999999999998</v>
      </c>
      <c r="AT401" s="208">
        <f t="shared" si="83"/>
        <v>0</v>
      </c>
      <c r="AU401" s="208">
        <f t="shared" si="83"/>
        <v>0</v>
      </c>
      <c r="AV401" s="208">
        <f t="shared" si="83"/>
        <v>0</v>
      </c>
      <c r="AW401" s="208">
        <f t="shared" si="83"/>
        <v>0</v>
      </c>
      <c r="AX401" s="208">
        <f t="shared" si="83"/>
        <v>0</v>
      </c>
      <c r="AY401" s="208">
        <f t="shared" si="83"/>
        <v>0</v>
      </c>
      <c r="AZ401" s="208">
        <f t="shared" si="83"/>
        <v>0</v>
      </c>
      <c r="BA401" s="209"/>
    </row>
    <row r="402" spans="1:53">
      <c r="A402" s="1"/>
      <c r="B402" s="11" t="s">
        <v>1056</v>
      </c>
      <c r="C402" s="2" t="s">
        <v>963</v>
      </c>
      <c r="D402" s="3"/>
      <c r="E402" s="11"/>
      <c r="F402" s="4"/>
      <c r="G402" s="3" t="s">
        <v>33</v>
      </c>
      <c r="H402" s="3" t="s">
        <v>33</v>
      </c>
      <c r="I402" s="4"/>
      <c r="J402" s="4"/>
      <c r="K402" s="4"/>
      <c r="L402" s="4"/>
      <c r="M402" s="4"/>
      <c r="N402" s="4"/>
      <c r="O402" s="4">
        <v>1</v>
      </c>
      <c r="P402" s="4"/>
      <c r="Q402" s="4"/>
      <c r="R402" s="3" t="s">
        <v>354</v>
      </c>
      <c r="S402" s="4"/>
      <c r="T402" s="3" t="s">
        <v>153</v>
      </c>
      <c r="U402" s="3"/>
      <c r="V402" s="3" t="s">
        <v>156</v>
      </c>
      <c r="W402" s="3"/>
      <c r="X402" s="3"/>
      <c r="Y402" s="3"/>
      <c r="Z402" s="3" t="s">
        <v>250</v>
      </c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3"/>
      <c r="AP402" s="4"/>
      <c r="AQ402" s="4"/>
      <c r="AR402" s="3">
        <f t="shared" ref="AR402:AR413" si="84">+E402</f>
        <v>0</v>
      </c>
      <c r="AS402" s="4">
        <f t="shared" ref="AS402:AS413" si="85">+E402*3</f>
        <v>0</v>
      </c>
      <c r="AT402" s="4"/>
      <c r="AU402" s="4"/>
      <c r="AV402" s="4"/>
      <c r="AW402" s="215" t="s">
        <v>434</v>
      </c>
      <c r="AX402" s="3" t="s">
        <v>913</v>
      </c>
      <c r="AY402" s="4"/>
      <c r="AZ402" s="4"/>
    </row>
    <row r="403" spans="1:53">
      <c r="A403" s="1"/>
      <c r="B403" s="11" t="s">
        <v>1060</v>
      </c>
      <c r="C403" s="2" t="s">
        <v>371</v>
      </c>
      <c r="D403" s="3"/>
      <c r="E403" s="4">
        <v>48.8</v>
      </c>
      <c r="F403" s="4"/>
      <c r="G403" s="3" t="s">
        <v>33</v>
      </c>
      <c r="H403" s="3" t="s">
        <v>33</v>
      </c>
      <c r="I403" s="4"/>
      <c r="J403" s="4"/>
      <c r="K403" s="4"/>
      <c r="L403" s="4"/>
      <c r="M403" s="4"/>
      <c r="N403" s="4"/>
      <c r="O403" s="4">
        <f t="shared" ref="O403:O413" si="86">+E403</f>
        <v>48.8</v>
      </c>
      <c r="P403" s="4"/>
      <c r="Q403" s="4"/>
      <c r="R403" s="3"/>
      <c r="S403" s="3"/>
      <c r="T403" s="3" t="s">
        <v>154</v>
      </c>
      <c r="U403" s="3" t="s">
        <v>225</v>
      </c>
      <c r="V403" s="3"/>
      <c r="W403" s="3"/>
      <c r="X403" s="3"/>
      <c r="Y403" s="3"/>
      <c r="Z403" s="3"/>
      <c r="AA403" s="3"/>
      <c r="AB403" s="3"/>
      <c r="AC403" s="3" t="s">
        <v>583</v>
      </c>
      <c r="AD403" s="3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3">
        <f t="shared" si="84"/>
        <v>48.8</v>
      </c>
      <c r="AS403" s="4">
        <f t="shared" si="85"/>
        <v>146.39999999999998</v>
      </c>
      <c r="AT403" s="4"/>
      <c r="AU403" s="4"/>
      <c r="AV403" s="4"/>
      <c r="AW403" s="215" t="s">
        <v>434</v>
      </c>
      <c r="AX403" s="3" t="s">
        <v>913</v>
      </c>
      <c r="AY403" s="3"/>
      <c r="AZ403" s="4"/>
    </row>
    <row r="404" spans="1:53">
      <c r="A404" s="1"/>
      <c r="B404" s="11" t="s">
        <v>1061</v>
      </c>
      <c r="C404" s="2" t="s">
        <v>371</v>
      </c>
      <c r="D404" s="3"/>
      <c r="E404" s="4">
        <v>50.6</v>
      </c>
      <c r="F404" s="4"/>
      <c r="G404" s="3" t="s">
        <v>33</v>
      </c>
      <c r="H404" s="3" t="s">
        <v>33</v>
      </c>
      <c r="I404" s="4"/>
      <c r="J404" s="4"/>
      <c r="K404" s="4"/>
      <c r="L404" s="4"/>
      <c r="M404" s="4"/>
      <c r="N404" s="4"/>
      <c r="O404" s="4">
        <f t="shared" si="86"/>
        <v>50.6</v>
      </c>
      <c r="P404" s="4"/>
      <c r="Q404" s="4"/>
      <c r="R404" s="3"/>
      <c r="S404" s="3"/>
      <c r="T404" s="3" t="s">
        <v>154</v>
      </c>
      <c r="U404" s="3" t="s">
        <v>225</v>
      </c>
      <c r="V404" s="3"/>
      <c r="W404" s="3"/>
      <c r="X404" s="3"/>
      <c r="Y404" s="3"/>
      <c r="Z404" s="3"/>
      <c r="AA404" s="3"/>
      <c r="AB404" s="3"/>
      <c r="AC404" s="3"/>
      <c r="AD404" s="3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3">
        <f t="shared" si="84"/>
        <v>50.6</v>
      </c>
      <c r="AS404" s="4">
        <f t="shared" si="85"/>
        <v>151.80000000000001</v>
      </c>
      <c r="AT404" s="4"/>
      <c r="AU404" s="4"/>
      <c r="AV404" s="4"/>
      <c r="AW404" s="215" t="s">
        <v>434</v>
      </c>
      <c r="AX404" s="3" t="s">
        <v>913</v>
      </c>
      <c r="AY404" s="3"/>
      <c r="AZ404" s="4"/>
    </row>
    <row r="405" spans="1:53">
      <c r="A405" s="1"/>
      <c r="B405" s="11" t="s">
        <v>1062</v>
      </c>
      <c r="C405" s="2" t="s">
        <v>371</v>
      </c>
      <c r="D405" s="3"/>
      <c r="E405" s="4">
        <v>47.8</v>
      </c>
      <c r="F405" s="4"/>
      <c r="G405" s="3" t="s">
        <v>33</v>
      </c>
      <c r="H405" s="3" t="s">
        <v>33</v>
      </c>
      <c r="I405" s="4"/>
      <c r="J405" s="4"/>
      <c r="K405" s="4"/>
      <c r="L405" s="4"/>
      <c r="M405" s="4"/>
      <c r="N405" s="4"/>
      <c r="O405" s="4">
        <f t="shared" si="86"/>
        <v>47.8</v>
      </c>
      <c r="P405" s="4"/>
      <c r="Q405" s="4"/>
      <c r="R405" s="3"/>
      <c r="S405" s="3"/>
      <c r="T405" s="3" t="s">
        <v>154</v>
      </c>
      <c r="U405" s="3" t="s">
        <v>225</v>
      </c>
      <c r="V405" s="3"/>
      <c r="W405" s="3"/>
      <c r="X405" s="3"/>
      <c r="Y405" s="3"/>
      <c r="Z405" s="3"/>
      <c r="AA405" s="3"/>
      <c r="AB405" s="3"/>
      <c r="AC405" s="3"/>
      <c r="AD405" s="3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3">
        <f t="shared" si="84"/>
        <v>47.8</v>
      </c>
      <c r="AS405" s="4">
        <f t="shared" si="85"/>
        <v>143.39999999999998</v>
      </c>
      <c r="AT405" s="4"/>
      <c r="AU405" s="4"/>
      <c r="AV405" s="4"/>
      <c r="AW405" s="215" t="s">
        <v>434</v>
      </c>
      <c r="AX405" s="3" t="s">
        <v>913</v>
      </c>
      <c r="AY405" s="3"/>
      <c r="AZ405" s="4"/>
    </row>
    <row r="406" spans="1:53">
      <c r="A406" s="1"/>
      <c r="B406" s="11" t="s">
        <v>1063</v>
      </c>
      <c r="C406" s="2" t="s">
        <v>912</v>
      </c>
      <c r="D406" s="3"/>
      <c r="E406" s="4">
        <v>47.5</v>
      </c>
      <c r="F406" s="4"/>
      <c r="G406" s="3" t="s">
        <v>33</v>
      </c>
      <c r="H406" s="3" t="s">
        <v>33</v>
      </c>
      <c r="I406" s="4"/>
      <c r="J406" s="4"/>
      <c r="K406" s="4"/>
      <c r="L406" s="4"/>
      <c r="M406" s="4"/>
      <c r="N406" s="4"/>
      <c r="O406" s="4">
        <f t="shared" si="86"/>
        <v>47.5</v>
      </c>
      <c r="P406" s="4"/>
      <c r="Q406" s="4"/>
      <c r="R406" s="3" t="s">
        <v>354</v>
      </c>
      <c r="S406" s="3"/>
      <c r="T406" s="3" t="s">
        <v>191</v>
      </c>
      <c r="U406" s="3"/>
      <c r="V406" s="3" t="s">
        <v>192</v>
      </c>
      <c r="W406" s="3" t="s">
        <v>417</v>
      </c>
      <c r="X406" s="3"/>
      <c r="Y406" s="3"/>
      <c r="Z406" s="3"/>
      <c r="AA406" s="3"/>
      <c r="AB406" s="3"/>
      <c r="AC406" s="3" t="s">
        <v>405</v>
      </c>
      <c r="AD406" s="3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3">
        <f t="shared" si="84"/>
        <v>47.5</v>
      </c>
      <c r="AS406" s="4">
        <f t="shared" si="85"/>
        <v>142.5</v>
      </c>
      <c r="AT406" s="4"/>
      <c r="AU406" s="4"/>
      <c r="AV406" s="4"/>
      <c r="AW406" s="215" t="s">
        <v>434</v>
      </c>
      <c r="AX406" s="3" t="s">
        <v>913</v>
      </c>
      <c r="AY406" s="3"/>
      <c r="AZ406" s="4"/>
    </row>
    <row r="407" spans="1:53">
      <c r="A407" s="1"/>
      <c r="B407" s="11" t="s">
        <v>1064</v>
      </c>
      <c r="C407" s="2" t="s">
        <v>912</v>
      </c>
      <c r="D407" s="3"/>
      <c r="E407" s="4">
        <v>45.9</v>
      </c>
      <c r="F407" s="4"/>
      <c r="G407" s="3" t="s">
        <v>33</v>
      </c>
      <c r="H407" s="3" t="s">
        <v>33</v>
      </c>
      <c r="I407" s="4"/>
      <c r="J407" s="4"/>
      <c r="K407" s="4"/>
      <c r="L407" s="4"/>
      <c r="M407" s="4"/>
      <c r="N407" s="4"/>
      <c r="O407" s="4">
        <f t="shared" si="86"/>
        <v>45.9</v>
      </c>
      <c r="P407" s="4"/>
      <c r="Q407" s="4"/>
      <c r="R407" s="3" t="s">
        <v>354</v>
      </c>
      <c r="S407" s="3"/>
      <c r="T407" s="3" t="s">
        <v>191</v>
      </c>
      <c r="U407" s="3"/>
      <c r="V407" s="3" t="s">
        <v>192</v>
      </c>
      <c r="W407" s="3" t="s">
        <v>417</v>
      </c>
      <c r="X407" s="3"/>
      <c r="Y407" s="3"/>
      <c r="Z407" s="3"/>
      <c r="AA407" s="3"/>
      <c r="AB407" s="3"/>
      <c r="AC407" s="3"/>
      <c r="AD407" s="3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3">
        <f t="shared" si="84"/>
        <v>45.9</v>
      </c>
      <c r="AS407" s="4">
        <f t="shared" si="85"/>
        <v>137.69999999999999</v>
      </c>
      <c r="AT407" s="4"/>
      <c r="AU407" s="4"/>
      <c r="AV407" s="4"/>
      <c r="AW407" s="215" t="s">
        <v>434</v>
      </c>
      <c r="AX407" s="3" t="s">
        <v>913</v>
      </c>
      <c r="AY407" s="3"/>
      <c r="AZ407" s="4"/>
    </row>
    <row r="408" spans="1:53">
      <c r="A408" s="1"/>
      <c r="B408" s="11" t="s">
        <v>1065</v>
      </c>
      <c r="C408" s="2" t="s">
        <v>371</v>
      </c>
      <c r="D408" s="3"/>
      <c r="E408" s="4">
        <v>37</v>
      </c>
      <c r="F408" s="4"/>
      <c r="G408" s="3" t="s">
        <v>33</v>
      </c>
      <c r="H408" s="3" t="s">
        <v>33</v>
      </c>
      <c r="I408" s="4"/>
      <c r="J408" s="4"/>
      <c r="K408" s="4"/>
      <c r="L408" s="4"/>
      <c r="M408" s="4"/>
      <c r="N408" s="4"/>
      <c r="O408" s="4">
        <f t="shared" si="86"/>
        <v>37</v>
      </c>
      <c r="P408" s="4"/>
      <c r="Q408" s="4"/>
      <c r="R408" s="3"/>
      <c r="S408" s="3"/>
      <c r="T408" s="3" t="s">
        <v>154</v>
      </c>
      <c r="U408" s="3" t="s">
        <v>225</v>
      </c>
      <c r="V408" s="3"/>
      <c r="W408" s="3"/>
      <c r="X408" s="3"/>
      <c r="Y408" s="3"/>
      <c r="Z408" s="3"/>
      <c r="AA408" s="3"/>
      <c r="AB408" s="3"/>
      <c r="AC408" s="3"/>
      <c r="AD408" s="3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3">
        <f t="shared" si="84"/>
        <v>37</v>
      </c>
      <c r="AS408" s="4">
        <f t="shared" si="85"/>
        <v>111</v>
      </c>
      <c r="AT408" s="4"/>
      <c r="AU408" s="4"/>
      <c r="AV408" s="4"/>
      <c r="AW408" s="215" t="s">
        <v>434</v>
      </c>
      <c r="AX408" s="3" t="s">
        <v>913</v>
      </c>
      <c r="AY408" s="3"/>
      <c r="AZ408" s="4"/>
    </row>
    <row r="409" spans="1:53">
      <c r="A409" s="1"/>
      <c r="B409" s="11" t="s">
        <v>1066</v>
      </c>
      <c r="C409" s="2" t="s">
        <v>371</v>
      </c>
      <c r="D409" s="3"/>
      <c r="E409" s="4">
        <v>55.8</v>
      </c>
      <c r="F409" s="4"/>
      <c r="G409" s="3" t="s">
        <v>33</v>
      </c>
      <c r="H409" s="3" t="s">
        <v>33</v>
      </c>
      <c r="I409" s="4"/>
      <c r="J409" s="4"/>
      <c r="K409" s="4"/>
      <c r="L409" s="4"/>
      <c r="M409" s="4"/>
      <c r="N409" s="4"/>
      <c r="O409" s="4">
        <f t="shared" si="86"/>
        <v>55.8</v>
      </c>
      <c r="P409" s="4"/>
      <c r="Q409" s="4"/>
      <c r="R409" s="3"/>
      <c r="S409" s="3"/>
      <c r="T409" s="3" t="s">
        <v>154</v>
      </c>
      <c r="U409" s="3" t="s">
        <v>225</v>
      </c>
      <c r="V409" s="3"/>
      <c r="W409" s="3"/>
      <c r="X409" s="3"/>
      <c r="Y409" s="3"/>
      <c r="Z409" s="3"/>
      <c r="AA409" s="3"/>
      <c r="AB409" s="3"/>
      <c r="AC409" s="3"/>
      <c r="AD409" s="3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3">
        <f t="shared" si="84"/>
        <v>55.8</v>
      </c>
      <c r="AS409" s="4">
        <f t="shared" si="85"/>
        <v>167.39999999999998</v>
      </c>
      <c r="AT409" s="4"/>
      <c r="AU409" s="4"/>
      <c r="AV409" s="4"/>
      <c r="AW409" s="215" t="s">
        <v>434</v>
      </c>
      <c r="AX409" s="3" t="s">
        <v>913</v>
      </c>
      <c r="AY409" s="3"/>
      <c r="AZ409" s="4"/>
    </row>
    <row r="410" spans="1:53">
      <c r="A410" s="1"/>
      <c r="B410" s="11" t="s">
        <v>1067</v>
      </c>
      <c r="C410" s="2" t="s">
        <v>371</v>
      </c>
      <c r="D410" s="3"/>
      <c r="E410" s="4">
        <v>50.7</v>
      </c>
      <c r="F410" s="4"/>
      <c r="G410" s="3" t="s">
        <v>33</v>
      </c>
      <c r="H410" s="3" t="s">
        <v>33</v>
      </c>
      <c r="I410" s="4"/>
      <c r="J410" s="4"/>
      <c r="K410" s="4"/>
      <c r="L410" s="4"/>
      <c r="M410" s="4"/>
      <c r="N410" s="4"/>
      <c r="O410" s="4">
        <f t="shared" si="86"/>
        <v>50.7</v>
      </c>
      <c r="P410" s="4"/>
      <c r="Q410" s="4"/>
      <c r="R410" s="3"/>
      <c r="S410" s="3"/>
      <c r="T410" s="3" t="s">
        <v>154</v>
      </c>
      <c r="U410" s="3" t="s">
        <v>225</v>
      </c>
      <c r="V410" s="3"/>
      <c r="W410" s="3"/>
      <c r="X410" s="3"/>
      <c r="Y410" s="3"/>
      <c r="Z410" s="3"/>
      <c r="AA410" s="3"/>
      <c r="AB410" s="3"/>
      <c r="AC410" s="3"/>
      <c r="AD410" s="3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3"/>
      <c r="AP410" s="4"/>
      <c r="AQ410" s="4"/>
      <c r="AR410" s="3">
        <f t="shared" si="84"/>
        <v>50.7</v>
      </c>
      <c r="AS410" s="4">
        <f t="shared" si="85"/>
        <v>152.10000000000002</v>
      </c>
      <c r="AT410" s="4"/>
      <c r="AU410" s="4"/>
      <c r="AV410" s="4"/>
      <c r="AW410" s="215" t="s">
        <v>434</v>
      </c>
      <c r="AX410" s="3" t="s">
        <v>913</v>
      </c>
      <c r="AY410" s="3"/>
      <c r="AZ410" s="4"/>
    </row>
    <row r="411" spans="1:53">
      <c r="A411" s="1"/>
      <c r="B411" s="11" t="s">
        <v>1068</v>
      </c>
      <c r="C411" s="2" t="s">
        <v>1071</v>
      </c>
      <c r="D411" s="3"/>
      <c r="E411" s="4">
        <v>50.3</v>
      </c>
      <c r="F411" s="4"/>
      <c r="G411" s="3" t="s">
        <v>513</v>
      </c>
      <c r="H411" s="3" t="s">
        <v>455</v>
      </c>
      <c r="I411" s="4"/>
      <c r="J411" s="4"/>
      <c r="K411" s="4"/>
      <c r="L411" s="4"/>
      <c r="M411" s="4"/>
      <c r="N411" s="4"/>
      <c r="O411" s="4">
        <f t="shared" si="86"/>
        <v>50.3</v>
      </c>
      <c r="P411" s="4"/>
      <c r="Q411" s="4"/>
      <c r="R411" s="3"/>
      <c r="S411" s="3"/>
      <c r="T411" s="3" t="s">
        <v>154</v>
      </c>
      <c r="U411" s="3" t="s">
        <v>559</v>
      </c>
      <c r="V411" s="3" t="s">
        <v>156</v>
      </c>
      <c r="W411" s="3" t="s">
        <v>416</v>
      </c>
      <c r="X411" s="3"/>
      <c r="Y411" s="3"/>
      <c r="Z411" s="3" t="s">
        <v>250</v>
      </c>
      <c r="AA411" s="3"/>
      <c r="AB411" s="3"/>
      <c r="AC411" s="3" t="s">
        <v>598</v>
      </c>
      <c r="AD411" s="3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3" t="s">
        <v>966</v>
      </c>
      <c r="AP411" s="4"/>
      <c r="AQ411" s="4"/>
      <c r="AR411" s="3">
        <f t="shared" si="84"/>
        <v>50.3</v>
      </c>
      <c r="AS411" s="4">
        <f t="shared" si="85"/>
        <v>150.89999999999998</v>
      </c>
      <c r="AT411" s="4"/>
      <c r="AU411" s="4"/>
      <c r="AV411" s="4"/>
      <c r="AW411" s="215" t="s">
        <v>434</v>
      </c>
      <c r="AX411" s="3" t="s">
        <v>913</v>
      </c>
      <c r="AY411" s="3"/>
      <c r="AZ411" s="4"/>
    </row>
    <row r="412" spans="1:53">
      <c r="A412" s="1"/>
      <c r="B412" s="11" t="s">
        <v>1069</v>
      </c>
      <c r="C412" s="2" t="s">
        <v>371</v>
      </c>
      <c r="D412" s="3"/>
      <c r="E412" s="4">
        <v>44.9</v>
      </c>
      <c r="F412" s="4"/>
      <c r="G412" s="3" t="s">
        <v>33</v>
      </c>
      <c r="H412" s="3" t="s">
        <v>33</v>
      </c>
      <c r="I412" s="4"/>
      <c r="J412" s="4"/>
      <c r="K412" s="4"/>
      <c r="L412" s="4"/>
      <c r="M412" s="4"/>
      <c r="N412" s="4"/>
      <c r="O412" s="4">
        <f t="shared" si="86"/>
        <v>44.9</v>
      </c>
      <c r="P412" s="4"/>
      <c r="Q412" s="4"/>
      <c r="R412" s="3"/>
      <c r="S412" s="3"/>
      <c r="T412" s="3" t="s">
        <v>154</v>
      </c>
      <c r="U412" s="3" t="s">
        <v>225</v>
      </c>
      <c r="V412" s="3"/>
      <c r="W412" s="3"/>
      <c r="X412" s="3"/>
      <c r="Y412" s="3"/>
      <c r="Z412" s="3"/>
      <c r="AA412" s="3"/>
      <c r="AB412" s="3"/>
      <c r="AC412" s="3" t="s">
        <v>598</v>
      </c>
      <c r="AD412" s="3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3">
        <f t="shared" si="84"/>
        <v>44.9</v>
      </c>
      <c r="AS412" s="4">
        <f t="shared" si="85"/>
        <v>134.69999999999999</v>
      </c>
      <c r="AT412" s="4"/>
      <c r="AU412" s="4"/>
      <c r="AV412" s="4"/>
      <c r="AW412" s="215" t="s">
        <v>434</v>
      </c>
      <c r="AX412" s="3" t="s">
        <v>913</v>
      </c>
      <c r="AY412" s="3"/>
      <c r="AZ412" s="4"/>
    </row>
    <row r="413" spans="1:53">
      <c r="A413" s="1"/>
      <c r="B413" s="11" t="s">
        <v>1070</v>
      </c>
      <c r="C413" s="2" t="s">
        <v>912</v>
      </c>
      <c r="D413" s="3"/>
      <c r="E413" s="4">
        <v>54.1</v>
      </c>
      <c r="F413" s="4"/>
      <c r="G413" s="3" t="s">
        <v>33</v>
      </c>
      <c r="H413" s="3" t="s">
        <v>33</v>
      </c>
      <c r="I413" s="4"/>
      <c r="J413" s="4"/>
      <c r="K413" s="4"/>
      <c r="L413" s="4"/>
      <c r="M413" s="4"/>
      <c r="N413" s="4"/>
      <c r="O413" s="4">
        <f t="shared" si="86"/>
        <v>54.1</v>
      </c>
      <c r="P413" s="4"/>
      <c r="Q413" s="4"/>
      <c r="R413" s="3" t="s">
        <v>354</v>
      </c>
      <c r="S413" s="4"/>
      <c r="T413" s="3" t="s">
        <v>153</v>
      </c>
      <c r="U413" s="3"/>
      <c r="V413" s="3" t="s">
        <v>156</v>
      </c>
      <c r="W413" s="3" t="s">
        <v>417</v>
      </c>
      <c r="X413" s="3"/>
      <c r="Y413" s="3"/>
      <c r="Z413" s="3"/>
      <c r="AA413" s="3"/>
      <c r="AB413" s="3"/>
      <c r="AC413" s="3" t="s">
        <v>878</v>
      </c>
      <c r="AD413" s="3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3">
        <f t="shared" si="84"/>
        <v>54.1</v>
      </c>
      <c r="AS413" s="4">
        <f t="shared" si="85"/>
        <v>162.30000000000001</v>
      </c>
      <c r="AT413" s="4"/>
      <c r="AU413" s="4"/>
      <c r="AV413" s="4"/>
      <c r="AW413" s="215" t="s">
        <v>434</v>
      </c>
      <c r="AX413" s="3" t="s">
        <v>913</v>
      </c>
      <c r="AY413" s="3"/>
      <c r="AZ413" s="4"/>
    </row>
    <row r="414" spans="1:53" s="246" customFormat="1" ht="27.6">
      <c r="A414" s="246" t="s">
        <v>142</v>
      </c>
      <c r="B414" s="247">
        <v>18</v>
      </c>
      <c r="C414" s="248" t="s">
        <v>799</v>
      </c>
      <c r="D414" s="249"/>
      <c r="E414" s="250">
        <f t="shared" ref="E414:AZ414" si="87">SUM(E415:E460)/2</f>
        <v>1617.0000000000002</v>
      </c>
      <c r="F414" s="250">
        <f t="shared" si="87"/>
        <v>0</v>
      </c>
      <c r="G414" s="250">
        <f t="shared" si="87"/>
        <v>0</v>
      </c>
      <c r="H414" s="250">
        <f t="shared" si="87"/>
        <v>0</v>
      </c>
      <c r="I414" s="250">
        <f t="shared" si="87"/>
        <v>0</v>
      </c>
      <c r="J414" s="250">
        <f t="shared" si="87"/>
        <v>0</v>
      </c>
      <c r="K414" s="250">
        <f t="shared" si="87"/>
        <v>0</v>
      </c>
      <c r="L414" s="250">
        <f t="shared" si="87"/>
        <v>0</v>
      </c>
      <c r="M414" s="250">
        <f t="shared" si="87"/>
        <v>0</v>
      </c>
      <c r="N414" s="250">
        <f t="shared" si="87"/>
        <v>0</v>
      </c>
      <c r="O414" s="250">
        <f t="shared" si="87"/>
        <v>1634.0000000000002</v>
      </c>
      <c r="P414" s="250">
        <f t="shared" si="87"/>
        <v>0</v>
      </c>
      <c r="Q414" s="250">
        <f t="shared" si="87"/>
        <v>0</v>
      </c>
      <c r="R414" s="250">
        <f t="shared" si="87"/>
        <v>0</v>
      </c>
      <c r="S414" s="250">
        <f t="shared" si="87"/>
        <v>0</v>
      </c>
      <c r="T414" s="250">
        <f t="shared" si="87"/>
        <v>0</v>
      </c>
      <c r="U414" s="250">
        <f t="shared" si="87"/>
        <v>0</v>
      </c>
      <c r="V414" s="250">
        <f t="shared" si="87"/>
        <v>0</v>
      </c>
      <c r="W414" s="250">
        <f t="shared" si="87"/>
        <v>0</v>
      </c>
      <c r="X414" s="250">
        <f t="shared" si="87"/>
        <v>0</v>
      </c>
      <c r="Y414" s="250">
        <f t="shared" si="87"/>
        <v>0</v>
      </c>
      <c r="Z414" s="250">
        <f t="shared" si="87"/>
        <v>0</v>
      </c>
      <c r="AA414" s="250">
        <f t="shared" si="87"/>
        <v>0</v>
      </c>
      <c r="AB414" s="250">
        <f t="shared" si="87"/>
        <v>0</v>
      </c>
      <c r="AC414" s="250">
        <f t="shared" si="87"/>
        <v>0</v>
      </c>
      <c r="AD414" s="250">
        <f t="shared" si="87"/>
        <v>0</v>
      </c>
      <c r="AE414" s="250">
        <f t="shared" si="87"/>
        <v>0</v>
      </c>
      <c r="AF414" s="250">
        <f t="shared" si="87"/>
        <v>0</v>
      </c>
      <c r="AG414" s="250">
        <f t="shared" si="87"/>
        <v>0</v>
      </c>
      <c r="AH414" s="250">
        <f t="shared" si="87"/>
        <v>0</v>
      </c>
      <c r="AI414" s="250">
        <f t="shared" si="87"/>
        <v>0</v>
      </c>
      <c r="AJ414" s="250">
        <f t="shared" si="87"/>
        <v>0</v>
      </c>
      <c r="AK414" s="250">
        <f t="shared" si="87"/>
        <v>0</v>
      </c>
      <c r="AL414" s="250">
        <f t="shared" si="87"/>
        <v>0</v>
      </c>
      <c r="AM414" s="250">
        <f t="shared" si="87"/>
        <v>0</v>
      </c>
      <c r="AN414" s="250">
        <f t="shared" si="87"/>
        <v>0</v>
      </c>
      <c r="AO414" s="250">
        <f t="shared" si="87"/>
        <v>0</v>
      </c>
      <c r="AP414" s="250">
        <f t="shared" si="87"/>
        <v>0</v>
      </c>
      <c r="AQ414" s="250">
        <f t="shared" si="87"/>
        <v>0</v>
      </c>
      <c r="AR414" s="250">
        <f t="shared" si="87"/>
        <v>1475.6000000000001</v>
      </c>
      <c r="AS414" s="250">
        <f t="shared" si="87"/>
        <v>4426.7999999999984</v>
      </c>
      <c r="AT414" s="223">
        <f t="shared" si="87"/>
        <v>0</v>
      </c>
      <c r="AU414" s="250">
        <f t="shared" si="87"/>
        <v>0</v>
      </c>
      <c r="AV414" s="250">
        <f t="shared" si="87"/>
        <v>16</v>
      </c>
      <c r="AW414" s="250">
        <f t="shared" si="87"/>
        <v>0</v>
      </c>
      <c r="AX414" s="250">
        <f t="shared" si="87"/>
        <v>0</v>
      </c>
      <c r="AY414" s="250">
        <f t="shared" si="87"/>
        <v>0</v>
      </c>
      <c r="AZ414" s="250">
        <f t="shared" si="87"/>
        <v>0</v>
      </c>
      <c r="BA414" s="251"/>
    </row>
    <row r="415" spans="1:53" s="206" customFormat="1">
      <c r="A415" s="206" t="s">
        <v>364</v>
      </c>
      <c r="B415" s="207" t="s">
        <v>1072</v>
      </c>
      <c r="C415" s="210" t="s">
        <v>580</v>
      </c>
      <c r="D415" s="207" t="s">
        <v>1214</v>
      </c>
      <c r="E415" s="208">
        <f t="shared" ref="E415:AZ415" si="88">SUM(E416:E435)</f>
        <v>823.40000000000009</v>
      </c>
      <c r="F415" s="208">
        <f t="shared" si="88"/>
        <v>0</v>
      </c>
      <c r="G415" s="208">
        <f t="shared" si="88"/>
        <v>0</v>
      </c>
      <c r="H415" s="208">
        <f t="shared" si="88"/>
        <v>0</v>
      </c>
      <c r="I415" s="208">
        <f t="shared" si="88"/>
        <v>0</v>
      </c>
      <c r="J415" s="208">
        <f t="shared" si="88"/>
        <v>0</v>
      </c>
      <c r="K415" s="208">
        <f t="shared" si="88"/>
        <v>0</v>
      </c>
      <c r="L415" s="208">
        <f t="shared" si="88"/>
        <v>0</v>
      </c>
      <c r="M415" s="208">
        <f t="shared" si="88"/>
        <v>0</v>
      </c>
      <c r="N415" s="208">
        <f t="shared" si="88"/>
        <v>0</v>
      </c>
      <c r="O415" s="208">
        <f t="shared" si="88"/>
        <v>831.40000000000009</v>
      </c>
      <c r="P415" s="208">
        <f t="shared" si="88"/>
        <v>0</v>
      </c>
      <c r="Q415" s="208">
        <f t="shared" si="88"/>
        <v>0</v>
      </c>
      <c r="R415" s="208">
        <f t="shared" si="88"/>
        <v>0</v>
      </c>
      <c r="S415" s="208">
        <f t="shared" si="88"/>
        <v>0</v>
      </c>
      <c r="T415" s="208">
        <f t="shared" si="88"/>
        <v>0</v>
      </c>
      <c r="U415" s="208">
        <f t="shared" si="88"/>
        <v>0</v>
      </c>
      <c r="V415" s="208">
        <f t="shared" si="88"/>
        <v>0</v>
      </c>
      <c r="W415" s="208">
        <f t="shared" si="88"/>
        <v>0</v>
      </c>
      <c r="X415" s="208">
        <f t="shared" si="88"/>
        <v>0</v>
      </c>
      <c r="Y415" s="208">
        <f t="shared" si="88"/>
        <v>0</v>
      </c>
      <c r="Z415" s="208">
        <f t="shared" si="88"/>
        <v>0</v>
      </c>
      <c r="AA415" s="208">
        <f t="shared" si="88"/>
        <v>0</v>
      </c>
      <c r="AB415" s="208">
        <f t="shared" si="88"/>
        <v>0</v>
      </c>
      <c r="AC415" s="208">
        <f t="shared" si="88"/>
        <v>0</v>
      </c>
      <c r="AD415" s="208">
        <f t="shared" si="88"/>
        <v>0</v>
      </c>
      <c r="AE415" s="208">
        <f t="shared" si="88"/>
        <v>0</v>
      </c>
      <c r="AF415" s="208">
        <f t="shared" si="88"/>
        <v>0</v>
      </c>
      <c r="AG415" s="208">
        <f t="shared" si="88"/>
        <v>0</v>
      </c>
      <c r="AH415" s="208">
        <f t="shared" si="88"/>
        <v>0</v>
      </c>
      <c r="AI415" s="208">
        <f t="shared" si="88"/>
        <v>0</v>
      </c>
      <c r="AJ415" s="208">
        <f t="shared" si="88"/>
        <v>0</v>
      </c>
      <c r="AK415" s="208">
        <f t="shared" si="88"/>
        <v>0</v>
      </c>
      <c r="AL415" s="208">
        <f t="shared" si="88"/>
        <v>0</v>
      </c>
      <c r="AM415" s="208">
        <f t="shared" si="88"/>
        <v>0</v>
      </c>
      <c r="AN415" s="208">
        <f t="shared" si="88"/>
        <v>0</v>
      </c>
      <c r="AO415" s="208">
        <f t="shared" si="88"/>
        <v>0</v>
      </c>
      <c r="AP415" s="208">
        <f t="shared" si="88"/>
        <v>0</v>
      </c>
      <c r="AQ415" s="208">
        <f t="shared" si="88"/>
        <v>0</v>
      </c>
      <c r="AR415" s="208">
        <f t="shared" si="88"/>
        <v>823.40000000000009</v>
      </c>
      <c r="AS415" s="208">
        <f t="shared" si="88"/>
        <v>2470.2000000000003</v>
      </c>
      <c r="AT415" s="208">
        <f t="shared" si="88"/>
        <v>0</v>
      </c>
      <c r="AU415" s="208">
        <f t="shared" si="88"/>
        <v>0</v>
      </c>
      <c r="AV415" s="208">
        <f t="shared" si="88"/>
        <v>8</v>
      </c>
      <c r="AW415" s="208">
        <f t="shared" si="88"/>
        <v>0</v>
      </c>
      <c r="AX415" s="208">
        <f t="shared" si="88"/>
        <v>0</v>
      </c>
      <c r="AY415" s="208">
        <f t="shared" si="88"/>
        <v>0</v>
      </c>
      <c r="AZ415" s="208">
        <f t="shared" si="88"/>
        <v>0</v>
      </c>
      <c r="BA415" s="209"/>
    </row>
    <row r="416" spans="1:53">
      <c r="A416" s="1"/>
      <c r="B416" s="11">
        <v>289</v>
      </c>
      <c r="C416" s="217" t="s">
        <v>1075</v>
      </c>
      <c r="D416" s="3"/>
      <c r="E416" s="11"/>
      <c r="F416" s="4"/>
      <c r="G416" s="3" t="s">
        <v>33</v>
      </c>
      <c r="H416" s="3" t="s">
        <v>33</v>
      </c>
      <c r="I416" s="4"/>
      <c r="J416" s="4"/>
      <c r="K416" s="4"/>
      <c r="L416" s="4"/>
      <c r="M416" s="4"/>
      <c r="N416" s="4"/>
      <c r="O416" s="4">
        <v>8</v>
      </c>
      <c r="P416" s="4"/>
      <c r="Q416" s="4"/>
      <c r="R416" s="3" t="s">
        <v>354</v>
      </c>
      <c r="S416" s="4"/>
      <c r="T416" s="3" t="s">
        <v>153</v>
      </c>
      <c r="U416" s="3"/>
      <c r="V416" s="3" t="s">
        <v>156</v>
      </c>
      <c r="W416" s="3" t="s">
        <v>417</v>
      </c>
      <c r="X416" s="3"/>
      <c r="Y416" s="3"/>
      <c r="Z416" s="3" t="s">
        <v>345</v>
      </c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3"/>
      <c r="AP416" s="4"/>
      <c r="AQ416" s="4"/>
      <c r="AR416" s="3">
        <f t="shared" ref="AR416:AR435" si="89">+E416</f>
        <v>0</v>
      </c>
      <c r="AS416" s="4">
        <f t="shared" ref="AS416:AS435" si="90">+E416*3</f>
        <v>0</v>
      </c>
      <c r="AT416" s="4"/>
      <c r="AU416" s="4"/>
      <c r="AV416" s="4">
        <v>8</v>
      </c>
      <c r="AW416" s="215" t="s">
        <v>434</v>
      </c>
      <c r="AX416" s="3" t="s">
        <v>913</v>
      </c>
      <c r="AY416" s="4"/>
      <c r="AZ416" s="4"/>
    </row>
    <row r="417" spans="1:52">
      <c r="A417" s="1"/>
      <c r="B417" s="11">
        <v>288</v>
      </c>
      <c r="C417" s="2" t="s">
        <v>963</v>
      </c>
      <c r="D417" s="3"/>
      <c r="E417" s="4">
        <v>32.9</v>
      </c>
      <c r="F417" s="4"/>
      <c r="G417" s="3" t="s">
        <v>33</v>
      </c>
      <c r="H417" s="3" t="s">
        <v>33</v>
      </c>
      <c r="I417" s="4"/>
      <c r="J417" s="4"/>
      <c r="K417" s="4"/>
      <c r="L417" s="4"/>
      <c r="M417" s="4"/>
      <c r="N417" s="4"/>
      <c r="O417" s="4">
        <f t="shared" ref="O417:O435" si="91">+E417</f>
        <v>32.9</v>
      </c>
      <c r="P417" s="4"/>
      <c r="Q417" s="4"/>
      <c r="R417" s="3"/>
      <c r="S417" s="3"/>
      <c r="T417" s="3" t="s">
        <v>154</v>
      </c>
      <c r="U417" s="3" t="s">
        <v>225</v>
      </c>
      <c r="V417" s="3"/>
      <c r="W417" s="3"/>
      <c r="X417" s="3"/>
      <c r="Y417" s="3"/>
      <c r="Z417" s="3"/>
      <c r="AA417" s="3" t="s">
        <v>181</v>
      </c>
      <c r="AB417" s="3" t="s">
        <v>404</v>
      </c>
      <c r="AC417" s="3" t="s">
        <v>1280</v>
      </c>
      <c r="AD417" s="3" t="s">
        <v>501</v>
      </c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3">
        <f t="shared" si="89"/>
        <v>32.9</v>
      </c>
      <c r="AS417" s="4">
        <f t="shared" si="90"/>
        <v>98.699999999999989</v>
      </c>
      <c r="AT417" s="4"/>
      <c r="AU417" s="4"/>
      <c r="AV417" s="4"/>
      <c r="AW417" s="215" t="s">
        <v>434</v>
      </c>
      <c r="AX417" s="3" t="s">
        <v>913</v>
      </c>
      <c r="AY417" s="3"/>
      <c r="AZ417" s="4"/>
    </row>
    <row r="418" spans="1:52">
      <c r="A418" s="1"/>
      <c r="B418" s="11">
        <v>287</v>
      </c>
      <c r="C418" s="12" t="s">
        <v>409</v>
      </c>
      <c r="D418" s="3"/>
      <c r="E418" s="4">
        <v>35.799999999999997</v>
      </c>
      <c r="F418" s="4"/>
      <c r="G418" s="3" t="s">
        <v>33</v>
      </c>
      <c r="H418" s="3" t="s">
        <v>33</v>
      </c>
      <c r="I418" s="4"/>
      <c r="J418" s="4"/>
      <c r="K418" s="4"/>
      <c r="L418" s="4"/>
      <c r="M418" s="4"/>
      <c r="N418" s="4"/>
      <c r="O418" s="4">
        <f t="shared" si="91"/>
        <v>35.799999999999997</v>
      </c>
      <c r="P418" s="4"/>
      <c r="Q418" s="4"/>
      <c r="R418" s="3" t="s">
        <v>354</v>
      </c>
      <c r="S418" s="3"/>
      <c r="T418" s="3" t="s">
        <v>191</v>
      </c>
      <c r="U418" s="3"/>
      <c r="V418" s="3" t="s">
        <v>192</v>
      </c>
      <c r="W418" s="3" t="s">
        <v>416</v>
      </c>
      <c r="X418" s="3"/>
      <c r="Y418" s="3"/>
      <c r="Z418" s="3"/>
      <c r="AA418" s="3"/>
      <c r="AB418" s="3"/>
      <c r="AC418" s="3" t="s">
        <v>405</v>
      </c>
      <c r="AD418" s="3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3">
        <f t="shared" si="89"/>
        <v>35.799999999999997</v>
      </c>
      <c r="AS418" s="4">
        <f t="shared" si="90"/>
        <v>107.39999999999999</v>
      </c>
      <c r="AT418" s="4"/>
      <c r="AU418" s="4"/>
      <c r="AV418" s="4"/>
      <c r="AW418" s="215" t="s">
        <v>434</v>
      </c>
      <c r="AX418" s="3" t="s">
        <v>913</v>
      </c>
      <c r="AY418" s="3"/>
      <c r="AZ418" s="4"/>
    </row>
    <row r="419" spans="1:52">
      <c r="A419" s="1"/>
      <c r="B419" s="11" t="s">
        <v>519</v>
      </c>
      <c r="C419" s="12" t="s">
        <v>371</v>
      </c>
      <c r="D419" s="3"/>
      <c r="E419" s="4">
        <v>29.4</v>
      </c>
      <c r="F419" s="4"/>
      <c r="G419" s="3" t="s">
        <v>33</v>
      </c>
      <c r="H419" s="3" t="s">
        <v>33</v>
      </c>
      <c r="I419" s="4"/>
      <c r="J419" s="4"/>
      <c r="K419" s="4"/>
      <c r="L419" s="4"/>
      <c r="M419" s="4"/>
      <c r="N419" s="4"/>
      <c r="O419" s="4">
        <f t="shared" si="91"/>
        <v>29.4</v>
      </c>
      <c r="P419" s="4"/>
      <c r="Q419" s="4"/>
      <c r="R419" s="3"/>
      <c r="S419" s="3"/>
      <c r="T419" s="3" t="s">
        <v>154</v>
      </c>
      <c r="U419" s="3" t="s">
        <v>225</v>
      </c>
      <c r="V419" s="3"/>
      <c r="W419" s="3"/>
      <c r="X419" s="3"/>
      <c r="Y419" s="3"/>
      <c r="Z419" s="3"/>
      <c r="AA419" s="3" t="s">
        <v>181</v>
      </c>
      <c r="AB419" s="3" t="s">
        <v>404</v>
      </c>
      <c r="AC419" s="3" t="s">
        <v>405</v>
      </c>
      <c r="AD419" s="3" t="s">
        <v>501</v>
      </c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3">
        <f t="shared" si="89"/>
        <v>29.4</v>
      </c>
      <c r="AS419" s="4">
        <f t="shared" si="90"/>
        <v>88.199999999999989</v>
      </c>
      <c r="AT419" s="4"/>
      <c r="AU419" s="4"/>
      <c r="AV419" s="4"/>
      <c r="AW419" s="215" t="s">
        <v>434</v>
      </c>
      <c r="AX419" s="3" t="s">
        <v>913</v>
      </c>
      <c r="AY419" s="3"/>
      <c r="AZ419" s="4"/>
    </row>
    <row r="420" spans="1:52">
      <c r="A420" s="1"/>
      <c r="B420" s="11" t="s">
        <v>343</v>
      </c>
      <c r="C420" s="12" t="s">
        <v>371</v>
      </c>
      <c r="D420" s="3"/>
      <c r="E420" s="4">
        <v>57.8</v>
      </c>
      <c r="F420" s="4"/>
      <c r="G420" s="3" t="s">
        <v>33</v>
      </c>
      <c r="H420" s="3" t="s">
        <v>33</v>
      </c>
      <c r="I420" s="4"/>
      <c r="J420" s="4"/>
      <c r="K420" s="4"/>
      <c r="L420" s="4"/>
      <c r="M420" s="4"/>
      <c r="N420" s="4"/>
      <c r="O420" s="4">
        <f t="shared" si="91"/>
        <v>57.8</v>
      </c>
      <c r="P420" s="4"/>
      <c r="Q420" s="4"/>
      <c r="R420" s="3"/>
      <c r="S420" s="3"/>
      <c r="T420" s="3" t="s">
        <v>154</v>
      </c>
      <c r="U420" s="3" t="s">
        <v>225</v>
      </c>
      <c r="V420" s="3"/>
      <c r="W420" s="3"/>
      <c r="X420" s="3"/>
      <c r="Y420" s="3"/>
      <c r="Z420" s="3"/>
      <c r="AA420" s="3" t="s">
        <v>181</v>
      </c>
      <c r="AB420" s="3" t="s">
        <v>404</v>
      </c>
      <c r="AC420" s="3" t="s">
        <v>405</v>
      </c>
      <c r="AD420" s="3" t="s">
        <v>501</v>
      </c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3">
        <f t="shared" si="89"/>
        <v>57.8</v>
      </c>
      <c r="AS420" s="4">
        <f t="shared" si="90"/>
        <v>173.39999999999998</v>
      </c>
      <c r="AT420" s="4"/>
      <c r="AU420" s="4"/>
      <c r="AV420" s="4"/>
      <c r="AW420" s="215" t="s">
        <v>434</v>
      </c>
      <c r="AX420" s="3" t="s">
        <v>913</v>
      </c>
      <c r="AY420" s="3"/>
      <c r="AZ420" s="4"/>
    </row>
    <row r="421" spans="1:52">
      <c r="A421" s="1"/>
      <c r="B421" s="11" t="s">
        <v>520</v>
      </c>
      <c r="C421" s="12" t="s">
        <v>912</v>
      </c>
      <c r="D421" s="3"/>
      <c r="E421" s="4">
        <v>51.1</v>
      </c>
      <c r="F421" s="4"/>
      <c r="G421" s="3" t="s">
        <v>33</v>
      </c>
      <c r="H421" s="3" t="s">
        <v>33</v>
      </c>
      <c r="I421" s="4"/>
      <c r="J421" s="4"/>
      <c r="K421" s="4"/>
      <c r="L421" s="4"/>
      <c r="M421" s="4"/>
      <c r="N421" s="4"/>
      <c r="O421" s="4">
        <f t="shared" si="91"/>
        <v>51.1</v>
      </c>
      <c r="P421" s="4"/>
      <c r="Q421" s="4"/>
      <c r="R421" s="3" t="s">
        <v>354</v>
      </c>
      <c r="S421" s="3"/>
      <c r="T421" s="3" t="s">
        <v>191</v>
      </c>
      <c r="U421" s="3"/>
      <c r="V421" s="3" t="s">
        <v>192</v>
      </c>
      <c r="W421" s="3" t="s">
        <v>417</v>
      </c>
      <c r="X421" s="3"/>
      <c r="Y421" s="3"/>
      <c r="Z421" s="3"/>
      <c r="AA421" s="3" t="s">
        <v>181</v>
      </c>
      <c r="AB421" s="3" t="s">
        <v>404</v>
      </c>
      <c r="AC421" s="3" t="s">
        <v>583</v>
      </c>
      <c r="AD421" s="3" t="s">
        <v>501</v>
      </c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3">
        <f t="shared" si="89"/>
        <v>51.1</v>
      </c>
      <c r="AS421" s="4">
        <f t="shared" si="90"/>
        <v>153.30000000000001</v>
      </c>
      <c r="AT421" s="4"/>
      <c r="AU421" s="4"/>
      <c r="AV421" s="4"/>
      <c r="AW421" s="215" t="s">
        <v>434</v>
      </c>
      <c r="AX421" s="3" t="s">
        <v>913</v>
      </c>
      <c r="AY421" s="3"/>
      <c r="AZ421" s="4"/>
    </row>
    <row r="422" spans="1:52">
      <c r="A422" s="1"/>
      <c r="B422" s="11" t="s">
        <v>344</v>
      </c>
      <c r="C422" s="12" t="s">
        <v>371</v>
      </c>
      <c r="D422" s="3"/>
      <c r="E422" s="4">
        <v>46.6</v>
      </c>
      <c r="F422" s="4"/>
      <c r="G422" s="3" t="s">
        <v>33</v>
      </c>
      <c r="H422" s="3" t="s">
        <v>33</v>
      </c>
      <c r="I422" s="4"/>
      <c r="J422" s="4"/>
      <c r="K422" s="4"/>
      <c r="L422" s="4"/>
      <c r="M422" s="4"/>
      <c r="N422" s="4"/>
      <c r="O422" s="4">
        <f t="shared" si="91"/>
        <v>46.6</v>
      </c>
      <c r="P422" s="4"/>
      <c r="Q422" s="4"/>
      <c r="R422" s="3"/>
      <c r="S422" s="3"/>
      <c r="T422" s="3" t="s">
        <v>154</v>
      </c>
      <c r="U422" s="3" t="s">
        <v>225</v>
      </c>
      <c r="V422" s="3"/>
      <c r="W422" s="3"/>
      <c r="X422" s="3"/>
      <c r="Y422" s="3"/>
      <c r="Z422" s="3"/>
      <c r="AA422" s="3"/>
      <c r="AB422" s="3"/>
      <c r="AC422" s="3" t="s">
        <v>405</v>
      </c>
      <c r="AD422" s="3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3">
        <f t="shared" si="89"/>
        <v>46.6</v>
      </c>
      <c r="AS422" s="4">
        <f t="shared" si="90"/>
        <v>139.80000000000001</v>
      </c>
      <c r="AT422" s="4"/>
      <c r="AU422" s="4"/>
      <c r="AV422" s="4"/>
      <c r="AW422" s="215" t="s">
        <v>434</v>
      </c>
      <c r="AX422" s="3" t="s">
        <v>913</v>
      </c>
      <c r="AY422" s="3"/>
      <c r="AZ422" s="4"/>
    </row>
    <row r="423" spans="1:52">
      <c r="A423" s="1"/>
      <c r="B423" s="11" t="s">
        <v>521</v>
      </c>
      <c r="C423" s="12" t="s">
        <v>371</v>
      </c>
      <c r="D423" s="3"/>
      <c r="E423" s="4">
        <v>43.9</v>
      </c>
      <c r="F423" s="4"/>
      <c r="G423" s="3" t="s">
        <v>33</v>
      </c>
      <c r="H423" s="3" t="s">
        <v>33</v>
      </c>
      <c r="I423" s="4"/>
      <c r="J423" s="4"/>
      <c r="K423" s="4"/>
      <c r="L423" s="4"/>
      <c r="M423" s="4"/>
      <c r="N423" s="4"/>
      <c r="O423" s="4">
        <f t="shared" si="91"/>
        <v>43.9</v>
      </c>
      <c r="P423" s="4"/>
      <c r="Q423" s="4"/>
      <c r="R423" s="3"/>
      <c r="S423" s="3"/>
      <c r="T423" s="3" t="s">
        <v>154</v>
      </c>
      <c r="U423" s="3" t="s">
        <v>225</v>
      </c>
      <c r="V423" s="3"/>
      <c r="W423" s="3"/>
      <c r="X423" s="3"/>
      <c r="Y423" s="3"/>
      <c r="Z423" s="3"/>
      <c r="AA423" s="3" t="s">
        <v>181</v>
      </c>
      <c r="AB423" s="3" t="s">
        <v>404</v>
      </c>
      <c r="AC423" s="3" t="s">
        <v>405</v>
      </c>
      <c r="AD423" s="3" t="s">
        <v>501</v>
      </c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3">
        <f t="shared" si="89"/>
        <v>43.9</v>
      </c>
      <c r="AS423" s="4">
        <f t="shared" si="90"/>
        <v>131.69999999999999</v>
      </c>
      <c r="AT423" s="4"/>
      <c r="AU423" s="4"/>
      <c r="AV423" s="4"/>
      <c r="AW423" s="215" t="s">
        <v>434</v>
      </c>
      <c r="AX423" s="3" t="s">
        <v>913</v>
      </c>
      <c r="AY423" s="3"/>
      <c r="AZ423" s="4"/>
    </row>
    <row r="424" spans="1:52">
      <c r="A424" s="1"/>
      <c r="B424" s="11" t="s">
        <v>522</v>
      </c>
      <c r="C424" s="12" t="s">
        <v>371</v>
      </c>
      <c r="D424" s="3"/>
      <c r="E424" s="4">
        <v>51.1</v>
      </c>
      <c r="F424" s="4"/>
      <c r="G424" s="3" t="s">
        <v>33</v>
      </c>
      <c r="H424" s="3" t="s">
        <v>33</v>
      </c>
      <c r="I424" s="4"/>
      <c r="J424" s="4"/>
      <c r="K424" s="4"/>
      <c r="L424" s="4"/>
      <c r="M424" s="4"/>
      <c r="N424" s="4"/>
      <c r="O424" s="4">
        <f t="shared" si="91"/>
        <v>51.1</v>
      </c>
      <c r="P424" s="4"/>
      <c r="Q424" s="4"/>
      <c r="R424" s="3"/>
      <c r="S424" s="3"/>
      <c r="T424" s="3" t="s">
        <v>154</v>
      </c>
      <c r="U424" s="3" t="s">
        <v>225</v>
      </c>
      <c r="V424" s="3"/>
      <c r="W424" s="3"/>
      <c r="X424" s="3"/>
      <c r="Y424" s="3"/>
      <c r="Z424" s="3"/>
      <c r="AA424" s="3"/>
      <c r="AB424" s="3"/>
      <c r="AC424" s="3" t="s">
        <v>405</v>
      </c>
      <c r="AD424" s="3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3">
        <f t="shared" si="89"/>
        <v>51.1</v>
      </c>
      <c r="AS424" s="4">
        <f t="shared" si="90"/>
        <v>153.30000000000001</v>
      </c>
      <c r="AT424" s="4"/>
      <c r="AU424" s="4"/>
      <c r="AV424" s="4"/>
      <c r="AW424" s="215" t="s">
        <v>434</v>
      </c>
      <c r="AX424" s="3" t="s">
        <v>913</v>
      </c>
      <c r="AY424" s="3"/>
      <c r="AZ424" s="4"/>
    </row>
    <row r="425" spans="1:52">
      <c r="A425" s="1"/>
      <c r="B425" s="11" t="s">
        <v>523</v>
      </c>
      <c r="C425" s="12" t="s">
        <v>371</v>
      </c>
      <c r="D425" s="3"/>
      <c r="E425" s="4">
        <v>48.9</v>
      </c>
      <c r="F425" s="4"/>
      <c r="G425" s="3" t="s">
        <v>33</v>
      </c>
      <c r="H425" s="3" t="s">
        <v>33</v>
      </c>
      <c r="I425" s="4"/>
      <c r="J425" s="4"/>
      <c r="K425" s="4"/>
      <c r="L425" s="4"/>
      <c r="M425" s="4"/>
      <c r="N425" s="4"/>
      <c r="O425" s="4">
        <f t="shared" si="91"/>
        <v>48.9</v>
      </c>
      <c r="P425" s="4"/>
      <c r="Q425" s="4"/>
      <c r="R425" s="3"/>
      <c r="S425" s="3"/>
      <c r="T425" s="3" t="s">
        <v>154</v>
      </c>
      <c r="U425" s="3" t="s">
        <v>225</v>
      </c>
      <c r="V425" s="3"/>
      <c r="W425" s="3"/>
      <c r="X425" s="3"/>
      <c r="Y425" s="3"/>
      <c r="Z425" s="3"/>
      <c r="AA425" s="3" t="s">
        <v>181</v>
      </c>
      <c r="AB425" s="3" t="s">
        <v>404</v>
      </c>
      <c r="AC425" s="3" t="s">
        <v>597</v>
      </c>
      <c r="AD425" s="3" t="s">
        <v>501</v>
      </c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3">
        <f t="shared" si="89"/>
        <v>48.9</v>
      </c>
      <c r="AS425" s="4">
        <f t="shared" si="90"/>
        <v>146.69999999999999</v>
      </c>
      <c r="AT425" s="4"/>
      <c r="AU425" s="4"/>
      <c r="AV425" s="4"/>
      <c r="AW425" s="215" t="s">
        <v>434</v>
      </c>
      <c r="AX425" s="3" t="s">
        <v>913</v>
      </c>
      <c r="AY425" s="3"/>
      <c r="AZ425" s="4"/>
    </row>
    <row r="426" spans="1:52">
      <c r="A426" s="1"/>
      <c r="B426" s="11" t="s">
        <v>524</v>
      </c>
      <c r="C426" s="12" t="s">
        <v>912</v>
      </c>
      <c r="D426" s="3"/>
      <c r="E426" s="4">
        <v>48.4</v>
      </c>
      <c r="F426" s="4"/>
      <c r="G426" s="3" t="s">
        <v>33</v>
      </c>
      <c r="H426" s="3" t="s">
        <v>33</v>
      </c>
      <c r="I426" s="4"/>
      <c r="J426" s="4"/>
      <c r="K426" s="4"/>
      <c r="L426" s="4"/>
      <c r="M426" s="4"/>
      <c r="N426" s="4"/>
      <c r="O426" s="4">
        <f t="shared" si="91"/>
        <v>48.4</v>
      </c>
      <c r="P426" s="4"/>
      <c r="Q426" s="4"/>
      <c r="R426" s="3" t="s">
        <v>354</v>
      </c>
      <c r="S426" s="3"/>
      <c r="T426" s="3" t="s">
        <v>191</v>
      </c>
      <c r="U426" s="3"/>
      <c r="V426" s="3" t="s">
        <v>192</v>
      </c>
      <c r="W426" s="3" t="s">
        <v>417</v>
      </c>
      <c r="X426" s="3"/>
      <c r="Y426" s="3"/>
      <c r="Z426" s="3"/>
      <c r="AA426" s="3" t="s">
        <v>181</v>
      </c>
      <c r="AB426" s="3" t="s">
        <v>404</v>
      </c>
      <c r="AC426" s="3" t="s">
        <v>405</v>
      </c>
      <c r="AD426" s="3" t="s">
        <v>501</v>
      </c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3">
        <f t="shared" si="89"/>
        <v>48.4</v>
      </c>
      <c r="AS426" s="4">
        <f t="shared" si="90"/>
        <v>145.19999999999999</v>
      </c>
      <c r="AT426" s="4"/>
      <c r="AU426" s="4"/>
      <c r="AV426" s="4"/>
      <c r="AW426" s="215" t="s">
        <v>434</v>
      </c>
      <c r="AX426" s="3" t="s">
        <v>913</v>
      </c>
      <c r="AY426" s="3"/>
      <c r="AZ426" s="4"/>
    </row>
    <row r="427" spans="1:52">
      <c r="A427" s="1"/>
      <c r="B427" s="11" t="s">
        <v>435</v>
      </c>
      <c r="C427" s="12" t="s">
        <v>371</v>
      </c>
      <c r="D427" s="3"/>
      <c r="E427" s="4">
        <v>42.9</v>
      </c>
      <c r="F427" s="4"/>
      <c r="G427" s="3" t="s">
        <v>33</v>
      </c>
      <c r="H427" s="3" t="s">
        <v>33</v>
      </c>
      <c r="I427" s="4"/>
      <c r="J427" s="4"/>
      <c r="K427" s="4"/>
      <c r="L427" s="4"/>
      <c r="M427" s="4"/>
      <c r="N427" s="4"/>
      <c r="O427" s="4">
        <f t="shared" si="91"/>
        <v>42.9</v>
      </c>
      <c r="P427" s="4"/>
      <c r="Q427" s="4"/>
      <c r="R427" s="3"/>
      <c r="S427" s="3"/>
      <c r="T427" s="3" t="s">
        <v>154</v>
      </c>
      <c r="U427" s="3" t="s">
        <v>225</v>
      </c>
      <c r="V427" s="3"/>
      <c r="W427" s="3"/>
      <c r="X427" s="3"/>
      <c r="Y427" s="3"/>
      <c r="Z427" s="3"/>
      <c r="AA427" s="3"/>
      <c r="AB427" s="3"/>
      <c r="AC427" s="3" t="s">
        <v>405</v>
      </c>
      <c r="AD427" s="3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3">
        <f t="shared" si="89"/>
        <v>42.9</v>
      </c>
      <c r="AS427" s="4">
        <f t="shared" si="90"/>
        <v>128.69999999999999</v>
      </c>
      <c r="AT427" s="4"/>
      <c r="AU427" s="4"/>
      <c r="AV427" s="4"/>
      <c r="AW427" s="215" t="s">
        <v>434</v>
      </c>
      <c r="AX427" s="3" t="s">
        <v>913</v>
      </c>
      <c r="AY427" s="3"/>
      <c r="AZ427" s="4"/>
    </row>
    <row r="428" spans="1:52">
      <c r="A428" s="1"/>
      <c r="B428" s="11" t="s">
        <v>525</v>
      </c>
      <c r="C428" s="12" t="s">
        <v>371</v>
      </c>
      <c r="D428" s="3"/>
      <c r="E428" s="4">
        <v>35.5</v>
      </c>
      <c r="F428" s="4"/>
      <c r="G428" s="3" t="s">
        <v>33</v>
      </c>
      <c r="H428" s="3" t="s">
        <v>33</v>
      </c>
      <c r="I428" s="4"/>
      <c r="J428" s="4"/>
      <c r="K428" s="4"/>
      <c r="L428" s="4"/>
      <c r="M428" s="4"/>
      <c r="N428" s="4"/>
      <c r="O428" s="4">
        <f t="shared" si="91"/>
        <v>35.5</v>
      </c>
      <c r="P428" s="4"/>
      <c r="Q428" s="4"/>
      <c r="R428" s="3"/>
      <c r="S428" s="3"/>
      <c r="T428" s="3" t="s">
        <v>154</v>
      </c>
      <c r="U428" s="3" t="s">
        <v>225</v>
      </c>
      <c r="V428" s="3"/>
      <c r="W428" s="3"/>
      <c r="X428" s="3"/>
      <c r="Y428" s="3"/>
      <c r="Z428" s="3"/>
      <c r="AA428" s="3"/>
      <c r="AB428" s="3"/>
      <c r="AC428" s="3" t="s">
        <v>405</v>
      </c>
      <c r="AD428" s="3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3">
        <f t="shared" si="89"/>
        <v>35.5</v>
      </c>
      <c r="AS428" s="4">
        <f t="shared" si="90"/>
        <v>106.5</v>
      </c>
      <c r="AT428" s="4"/>
      <c r="AU428" s="4"/>
      <c r="AV428" s="4"/>
      <c r="AW428" s="215" t="s">
        <v>434</v>
      </c>
      <c r="AX428" s="3" t="s">
        <v>913</v>
      </c>
      <c r="AY428" s="3"/>
      <c r="AZ428" s="4"/>
    </row>
    <row r="429" spans="1:52">
      <c r="A429" s="1"/>
      <c r="B429" s="11" t="s">
        <v>526</v>
      </c>
      <c r="C429" s="12" t="s">
        <v>371</v>
      </c>
      <c r="D429" s="3"/>
      <c r="E429" s="4">
        <v>55.2</v>
      </c>
      <c r="F429" s="4"/>
      <c r="G429" s="3" t="s">
        <v>33</v>
      </c>
      <c r="H429" s="3" t="s">
        <v>33</v>
      </c>
      <c r="I429" s="4"/>
      <c r="J429" s="4"/>
      <c r="K429" s="4"/>
      <c r="L429" s="4"/>
      <c r="M429" s="4"/>
      <c r="N429" s="4"/>
      <c r="O429" s="4">
        <f t="shared" si="91"/>
        <v>55.2</v>
      </c>
      <c r="P429" s="4"/>
      <c r="Q429" s="4"/>
      <c r="R429" s="3"/>
      <c r="S429" s="3"/>
      <c r="T429" s="3" t="s">
        <v>154</v>
      </c>
      <c r="U429" s="3" t="s">
        <v>225</v>
      </c>
      <c r="V429" s="3"/>
      <c r="W429" s="3"/>
      <c r="X429" s="3"/>
      <c r="Y429" s="3"/>
      <c r="Z429" s="3"/>
      <c r="AA429" s="3"/>
      <c r="AB429" s="3"/>
      <c r="AC429" s="3" t="s">
        <v>405</v>
      </c>
      <c r="AD429" s="3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3">
        <f t="shared" si="89"/>
        <v>55.2</v>
      </c>
      <c r="AS429" s="4">
        <f t="shared" si="90"/>
        <v>165.60000000000002</v>
      </c>
      <c r="AT429" s="4"/>
      <c r="AU429" s="4"/>
      <c r="AV429" s="4"/>
      <c r="AW429" s="215" t="s">
        <v>434</v>
      </c>
      <c r="AX429" s="3" t="s">
        <v>913</v>
      </c>
      <c r="AY429" s="3"/>
      <c r="AZ429" s="4"/>
    </row>
    <row r="430" spans="1:52">
      <c r="A430" s="1"/>
      <c r="B430" s="11" t="s">
        <v>527</v>
      </c>
      <c r="C430" s="12" t="s">
        <v>371</v>
      </c>
      <c r="D430" s="3"/>
      <c r="E430" s="4">
        <v>38.6</v>
      </c>
      <c r="F430" s="4"/>
      <c r="G430" s="3" t="s">
        <v>33</v>
      </c>
      <c r="H430" s="3" t="s">
        <v>33</v>
      </c>
      <c r="I430" s="4"/>
      <c r="J430" s="4"/>
      <c r="K430" s="4"/>
      <c r="L430" s="4"/>
      <c r="M430" s="4"/>
      <c r="N430" s="4"/>
      <c r="O430" s="4">
        <f t="shared" si="91"/>
        <v>38.6</v>
      </c>
      <c r="P430" s="4"/>
      <c r="Q430" s="4"/>
      <c r="R430" s="3"/>
      <c r="S430" s="3"/>
      <c r="T430" s="3" t="s">
        <v>154</v>
      </c>
      <c r="U430" s="3" t="s">
        <v>225</v>
      </c>
      <c r="V430" s="3"/>
      <c r="W430" s="3"/>
      <c r="X430" s="3"/>
      <c r="Y430" s="3"/>
      <c r="Z430" s="3"/>
      <c r="AA430" s="3"/>
      <c r="AB430" s="3"/>
      <c r="AC430" s="3" t="s">
        <v>405</v>
      </c>
      <c r="AD430" s="3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3">
        <f t="shared" si="89"/>
        <v>38.6</v>
      </c>
      <c r="AS430" s="4">
        <f t="shared" si="90"/>
        <v>115.80000000000001</v>
      </c>
      <c r="AT430" s="4"/>
      <c r="AU430" s="4"/>
      <c r="AV430" s="4"/>
      <c r="AW430" s="215" t="s">
        <v>434</v>
      </c>
      <c r="AX430" s="3" t="s">
        <v>913</v>
      </c>
      <c r="AY430" s="3"/>
      <c r="AZ430" s="4"/>
    </row>
    <row r="431" spans="1:52">
      <c r="A431" s="1"/>
      <c r="B431" s="11" t="s">
        <v>528</v>
      </c>
      <c r="C431" s="12" t="s">
        <v>371</v>
      </c>
      <c r="D431" s="3"/>
      <c r="E431" s="4">
        <v>48.7</v>
      </c>
      <c r="F431" s="4"/>
      <c r="G431" s="3" t="s">
        <v>33</v>
      </c>
      <c r="H431" s="3" t="s">
        <v>33</v>
      </c>
      <c r="I431" s="4"/>
      <c r="J431" s="4"/>
      <c r="K431" s="4"/>
      <c r="L431" s="4"/>
      <c r="M431" s="4"/>
      <c r="N431" s="4"/>
      <c r="O431" s="4">
        <f t="shared" si="91"/>
        <v>48.7</v>
      </c>
      <c r="P431" s="4"/>
      <c r="Q431" s="4"/>
      <c r="R431" s="3"/>
      <c r="S431" s="3"/>
      <c r="T431" s="3" t="s">
        <v>154</v>
      </c>
      <c r="U431" s="3" t="s">
        <v>225</v>
      </c>
      <c r="V431" s="3"/>
      <c r="W431" s="3"/>
      <c r="X431" s="3"/>
      <c r="Y431" s="3"/>
      <c r="Z431" s="3"/>
      <c r="AA431" s="3"/>
      <c r="AB431" s="3"/>
      <c r="AC431" s="3" t="s">
        <v>405</v>
      </c>
      <c r="AD431" s="3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3">
        <f t="shared" si="89"/>
        <v>48.7</v>
      </c>
      <c r="AS431" s="4">
        <f t="shared" si="90"/>
        <v>146.10000000000002</v>
      </c>
      <c r="AT431" s="4"/>
      <c r="AU431" s="4"/>
      <c r="AV431" s="4"/>
      <c r="AW431" s="215" t="s">
        <v>434</v>
      </c>
      <c r="AX431" s="3" t="s">
        <v>913</v>
      </c>
      <c r="AY431" s="3"/>
      <c r="AZ431" s="4"/>
    </row>
    <row r="432" spans="1:52">
      <c r="A432" s="1"/>
      <c r="B432" s="11" t="s">
        <v>536</v>
      </c>
      <c r="C432" s="12" t="s">
        <v>371</v>
      </c>
      <c r="D432" s="3"/>
      <c r="E432" s="4">
        <v>45.5</v>
      </c>
      <c r="F432" s="4"/>
      <c r="G432" s="3" t="s">
        <v>33</v>
      </c>
      <c r="H432" s="3" t="s">
        <v>33</v>
      </c>
      <c r="I432" s="4"/>
      <c r="J432" s="4"/>
      <c r="K432" s="4"/>
      <c r="L432" s="4"/>
      <c r="M432" s="4"/>
      <c r="N432" s="4"/>
      <c r="O432" s="4">
        <f t="shared" si="91"/>
        <v>45.5</v>
      </c>
      <c r="P432" s="4"/>
      <c r="Q432" s="4"/>
      <c r="R432" s="3"/>
      <c r="S432" s="3"/>
      <c r="T432" s="3" t="s">
        <v>154</v>
      </c>
      <c r="U432" s="3" t="s">
        <v>225</v>
      </c>
      <c r="V432" s="3"/>
      <c r="W432" s="3"/>
      <c r="X432" s="3"/>
      <c r="Y432" s="3"/>
      <c r="Z432" s="3"/>
      <c r="AA432" s="3" t="s">
        <v>181</v>
      </c>
      <c r="AB432" s="3" t="s">
        <v>404</v>
      </c>
      <c r="AC432" s="3" t="s">
        <v>405</v>
      </c>
      <c r="AD432" s="3" t="s">
        <v>501</v>
      </c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3">
        <f t="shared" si="89"/>
        <v>45.5</v>
      </c>
      <c r="AS432" s="4">
        <f t="shared" si="90"/>
        <v>136.5</v>
      </c>
      <c r="AT432" s="4"/>
      <c r="AU432" s="4"/>
      <c r="AV432" s="4"/>
      <c r="AW432" s="215" t="s">
        <v>434</v>
      </c>
      <c r="AX432" s="3" t="s">
        <v>913</v>
      </c>
      <c r="AY432" s="3"/>
      <c r="AZ432" s="4"/>
    </row>
    <row r="433" spans="1:53">
      <c r="A433" s="1"/>
      <c r="B433" s="11" t="s">
        <v>529</v>
      </c>
      <c r="C433" s="12" t="s">
        <v>371</v>
      </c>
      <c r="D433" s="3"/>
      <c r="E433" s="4">
        <v>36.6</v>
      </c>
      <c r="F433" s="4"/>
      <c r="G433" s="3" t="s">
        <v>33</v>
      </c>
      <c r="H433" s="3" t="s">
        <v>33</v>
      </c>
      <c r="I433" s="4"/>
      <c r="J433" s="4"/>
      <c r="K433" s="4"/>
      <c r="L433" s="4"/>
      <c r="M433" s="4"/>
      <c r="N433" s="4"/>
      <c r="O433" s="4">
        <f t="shared" si="91"/>
        <v>36.6</v>
      </c>
      <c r="P433" s="4"/>
      <c r="Q433" s="4"/>
      <c r="R433" s="3"/>
      <c r="S433" s="3"/>
      <c r="T433" s="3" t="s">
        <v>154</v>
      </c>
      <c r="U433" s="3" t="s">
        <v>225</v>
      </c>
      <c r="V433" s="3"/>
      <c r="W433" s="3"/>
      <c r="X433" s="3"/>
      <c r="Y433" s="3"/>
      <c r="Z433" s="3"/>
      <c r="AA433" s="3"/>
      <c r="AB433" s="3"/>
      <c r="AC433" s="3"/>
      <c r="AD433" s="3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3">
        <f t="shared" si="89"/>
        <v>36.6</v>
      </c>
      <c r="AS433" s="4">
        <f t="shared" si="90"/>
        <v>109.80000000000001</v>
      </c>
      <c r="AT433" s="4"/>
      <c r="AU433" s="4"/>
      <c r="AV433" s="4"/>
      <c r="AW433" s="215" t="s">
        <v>434</v>
      </c>
      <c r="AX433" s="3" t="s">
        <v>913</v>
      </c>
      <c r="AY433" s="3"/>
      <c r="AZ433" s="4"/>
    </row>
    <row r="434" spans="1:53">
      <c r="A434" s="1"/>
      <c r="B434" s="11" t="s">
        <v>530</v>
      </c>
      <c r="C434" s="12" t="s">
        <v>371</v>
      </c>
      <c r="D434" s="3"/>
      <c r="E434" s="4">
        <v>34</v>
      </c>
      <c r="F434" s="4"/>
      <c r="G434" s="3" t="s">
        <v>33</v>
      </c>
      <c r="H434" s="3" t="s">
        <v>33</v>
      </c>
      <c r="I434" s="4"/>
      <c r="J434" s="4"/>
      <c r="K434" s="4"/>
      <c r="L434" s="4"/>
      <c r="M434" s="4"/>
      <c r="N434" s="4"/>
      <c r="O434" s="4">
        <f t="shared" si="91"/>
        <v>34</v>
      </c>
      <c r="P434" s="4"/>
      <c r="Q434" s="4"/>
      <c r="R434" s="3"/>
      <c r="S434" s="3"/>
      <c r="T434" s="3" t="s">
        <v>154</v>
      </c>
      <c r="U434" s="3" t="s">
        <v>225</v>
      </c>
      <c r="V434" s="3"/>
      <c r="W434" s="3"/>
      <c r="X434" s="3"/>
      <c r="Y434" s="3"/>
      <c r="Z434" s="3"/>
      <c r="AA434" s="3"/>
      <c r="AB434" s="3"/>
      <c r="AC434" s="3"/>
      <c r="AD434" s="3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3">
        <f t="shared" si="89"/>
        <v>34</v>
      </c>
      <c r="AS434" s="4">
        <f t="shared" si="90"/>
        <v>102</v>
      </c>
      <c r="AT434" s="4"/>
      <c r="AU434" s="4"/>
      <c r="AV434" s="4"/>
      <c r="AW434" s="215" t="s">
        <v>434</v>
      </c>
      <c r="AX434" s="3" t="s">
        <v>913</v>
      </c>
      <c r="AY434" s="3"/>
      <c r="AZ434" s="4"/>
    </row>
    <row r="435" spans="1:53">
      <c r="A435" s="1"/>
      <c r="B435" s="11" t="s">
        <v>531</v>
      </c>
      <c r="C435" s="12" t="s">
        <v>912</v>
      </c>
      <c r="D435" s="3"/>
      <c r="E435" s="4">
        <v>40.5</v>
      </c>
      <c r="F435" s="4"/>
      <c r="G435" s="3" t="s">
        <v>33</v>
      </c>
      <c r="H435" s="3" t="s">
        <v>33</v>
      </c>
      <c r="I435" s="4"/>
      <c r="J435" s="4"/>
      <c r="K435" s="4"/>
      <c r="L435" s="4"/>
      <c r="M435" s="4"/>
      <c r="N435" s="4"/>
      <c r="O435" s="4">
        <f t="shared" si="91"/>
        <v>40.5</v>
      </c>
      <c r="P435" s="4"/>
      <c r="Q435" s="4"/>
      <c r="R435" s="3" t="s">
        <v>354</v>
      </c>
      <c r="S435" s="3"/>
      <c r="T435" s="3" t="s">
        <v>153</v>
      </c>
      <c r="U435" s="3"/>
      <c r="V435" s="3" t="s">
        <v>156</v>
      </c>
      <c r="W435" s="3" t="s">
        <v>417</v>
      </c>
      <c r="X435" s="3"/>
      <c r="Y435" s="3"/>
      <c r="Z435" s="3"/>
      <c r="AA435" s="3" t="s">
        <v>1277</v>
      </c>
      <c r="AB435" s="3" t="s">
        <v>1278</v>
      </c>
      <c r="AC435" s="3" t="s">
        <v>583</v>
      </c>
      <c r="AD435" s="3" t="s">
        <v>1279</v>
      </c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3">
        <f t="shared" si="89"/>
        <v>40.5</v>
      </c>
      <c r="AS435" s="4">
        <f t="shared" si="90"/>
        <v>121.5</v>
      </c>
      <c r="AT435" s="4"/>
      <c r="AU435" s="4"/>
      <c r="AV435" s="4"/>
      <c r="AW435" s="215" t="s">
        <v>434</v>
      </c>
      <c r="AX435" s="3" t="s">
        <v>913</v>
      </c>
      <c r="AY435" s="3"/>
      <c r="AZ435" s="4"/>
    </row>
    <row r="436" spans="1:53" s="206" customFormat="1">
      <c r="A436" s="206" t="s">
        <v>364</v>
      </c>
      <c r="B436" s="207" t="s">
        <v>1073</v>
      </c>
      <c r="C436" s="210" t="s">
        <v>600</v>
      </c>
      <c r="D436" s="207" t="s">
        <v>1214</v>
      </c>
      <c r="E436" s="208">
        <f t="shared" ref="E436:AZ436" si="92">SUM(E437:E452)</f>
        <v>533</v>
      </c>
      <c r="F436" s="208">
        <f t="shared" si="92"/>
        <v>0</v>
      </c>
      <c r="G436" s="208">
        <f t="shared" si="92"/>
        <v>0</v>
      </c>
      <c r="H436" s="208">
        <f t="shared" si="92"/>
        <v>0</v>
      </c>
      <c r="I436" s="208">
        <f t="shared" si="92"/>
        <v>0</v>
      </c>
      <c r="J436" s="208">
        <f t="shared" si="92"/>
        <v>0</v>
      </c>
      <c r="K436" s="208">
        <f t="shared" si="92"/>
        <v>0</v>
      </c>
      <c r="L436" s="208">
        <f t="shared" si="92"/>
        <v>0</v>
      </c>
      <c r="M436" s="208">
        <f t="shared" si="92"/>
        <v>0</v>
      </c>
      <c r="N436" s="208">
        <f t="shared" si="92"/>
        <v>0</v>
      </c>
      <c r="O436" s="208">
        <f t="shared" si="92"/>
        <v>541</v>
      </c>
      <c r="P436" s="208">
        <f t="shared" si="92"/>
        <v>0</v>
      </c>
      <c r="Q436" s="208">
        <f t="shared" si="92"/>
        <v>0</v>
      </c>
      <c r="R436" s="208">
        <f t="shared" si="92"/>
        <v>0</v>
      </c>
      <c r="S436" s="208">
        <f t="shared" si="92"/>
        <v>0</v>
      </c>
      <c r="T436" s="208">
        <f t="shared" si="92"/>
        <v>0</v>
      </c>
      <c r="U436" s="208">
        <f t="shared" si="92"/>
        <v>0</v>
      </c>
      <c r="V436" s="208">
        <f t="shared" si="92"/>
        <v>0</v>
      </c>
      <c r="W436" s="208">
        <f t="shared" si="92"/>
        <v>0</v>
      </c>
      <c r="X436" s="208">
        <f t="shared" si="92"/>
        <v>0</v>
      </c>
      <c r="Y436" s="208">
        <f t="shared" si="92"/>
        <v>0</v>
      </c>
      <c r="Z436" s="208">
        <f t="shared" si="92"/>
        <v>0</v>
      </c>
      <c r="AA436" s="208">
        <f t="shared" si="92"/>
        <v>0</v>
      </c>
      <c r="AB436" s="208">
        <f t="shared" si="92"/>
        <v>0</v>
      </c>
      <c r="AC436" s="208">
        <f t="shared" si="92"/>
        <v>0</v>
      </c>
      <c r="AD436" s="208">
        <f t="shared" si="92"/>
        <v>0</v>
      </c>
      <c r="AE436" s="208">
        <f t="shared" si="92"/>
        <v>0</v>
      </c>
      <c r="AF436" s="208">
        <f t="shared" si="92"/>
        <v>0</v>
      </c>
      <c r="AG436" s="208">
        <f t="shared" si="92"/>
        <v>0</v>
      </c>
      <c r="AH436" s="208">
        <f t="shared" si="92"/>
        <v>0</v>
      </c>
      <c r="AI436" s="208">
        <f t="shared" si="92"/>
        <v>0</v>
      </c>
      <c r="AJ436" s="208">
        <f t="shared" si="92"/>
        <v>0</v>
      </c>
      <c r="AK436" s="208">
        <f t="shared" si="92"/>
        <v>0</v>
      </c>
      <c r="AL436" s="208">
        <f t="shared" si="92"/>
        <v>0</v>
      </c>
      <c r="AM436" s="208">
        <f t="shared" si="92"/>
        <v>0</v>
      </c>
      <c r="AN436" s="208">
        <f t="shared" si="92"/>
        <v>0</v>
      </c>
      <c r="AO436" s="208">
        <f t="shared" si="92"/>
        <v>0</v>
      </c>
      <c r="AP436" s="208">
        <f t="shared" si="92"/>
        <v>0</v>
      </c>
      <c r="AQ436" s="208">
        <f t="shared" si="92"/>
        <v>0</v>
      </c>
      <c r="AR436" s="208">
        <f t="shared" si="92"/>
        <v>494.59999999999997</v>
      </c>
      <c r="AS436" s="208">
        <f t="shared" si="92"/>
        <v>1483.8</v>
      </c>
      <c r="AT436" s="208">
        <f t="shared" si="92"/>
        <v>0</v>
      </c>
      <c r="AU436" s="208">
        <f t="shared" si="92"/>
        <v>0</v>
      </c>
      <c r="AV436" s="208">
        <f t="shared" si="92"/>
        <v>8</v>
      </c>
      <c r="AW436" s="208">
        <f t="shared" si="92"/>
        <v>0</v>
      </c>
      <c r="AX436" s="208">
        <f t="shared" si="92"/>
        <v>0</v>
      </c>
      <c r="AY436" s="208">
        <f t="shared" si="92"/>
        <v>0</v>
      </c>
      <c r="AZ436" s="208">
        <f t="shared" si="92"/>
        <v>0</v>
      </c>
      <c r="BA436" s="209"/>
    </row>
    <row r="437" spans="1:53">
      <c r="A437" s="1"/>
      <c r="B437" s="11">
        <v>289</v>
      </c>
      <c r="C437" s="217" t="s">
        <v>1075</v>
      </c>
      <c r="D437" s="3"/>
      <c r="E437" s="11"/>
      <c r="F437" s="4"/>
      <c r="G437" s="3" t="s">
        <v>33</v>
      </c>
      <c r="H437" s="3" t="s">
        <v>33</v>
      </c>
      <c r="I437" s="4"/>
      <c r="J437" s="4"/>
      <c r="K437" s="4"/>
      <c r="L437" s="4"/>
      <c r="M437" s="4"/>
      <c r="N437" s="4"/>
      <c r="O437" s="4">
        <v>8</v>
      </c>
      <c r="P437" s="4"/>
      <c r="Q437" s="4"/>
      <c r="R437" s="3" t="s">
        <v>354</v>
      </c>
      <c r="S437" s="4"/>
      <c r="T437" s="3" t="s">
        <v>153</v>
      </c>
      <c r="U437" s="3"/>
      <c r="V437" s="3" t="s">
        <v>156</v>
      </c>
      <c r="W437" s="3" t="s">
        <v>417</v>
      </c>
      <c r="X437" s="3"/>
      <c r="Y437" s="3"/>
      <c r="Z437" s="3" t="s">
        <v>345</v>
      </c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3"/>
      <c r="AP437" s="4"/>
      <c r="AQ437" s="4"/>
      <c r="AR437" s="3">
        <f t="shared" ref="AR437:AR451" si="93">+E437</f>
        <v>0</v>
      </c>
      <c r="AS437" s="4">
        <f t="shared" ref="AS437:AS451" si="94">+E437*3</f>
        <v>0</v>
      </c>
      <c r="AT437" s="4"/>
      <c r="AU437" s="4"/>
      <c r="AV437" s="4">
        <v>8</v>
      </c>
      <c r="AW437" s="215" t="s">
        <v>434</v>
      </c>
      <c r="AX437" s="3" t="s">
        <v>913</v>
      </c>
      <c r="AY437" s="4"/>
      <c r="AZ437" s="4"/>
    </row>
    <row r="438" spans="1:53">
      <c r="A438" s="1"/>
      <c r="B438" s="11" t="s">
        <v>1076</v>
      </c>
      <c r="C438" s="12" t="s">
        <v>912</v>
      </c>
      <c r="D438" s="3"/>
      <c r="E438" s="4">
        <v>21.1</v>
      </c>
      <c r="F438" s="4"/>
      <c r="G438" s="3" t="s">
        <v>33</v>
      </c>
      <c r="H438" s="3" t="s">
        <v>33</v>
      </c>
      <c r="I438" s="4"/>
      <c r="J438" s="4"/>
      <c r="K438" s="4"/>
      <c r="L438" s="4"/>
      <c r="M438" s="4"/>
      <c r="N438" s="4"/>
      <c r="O438" s="4">
        <f t="shared" ref="O438:O452" si="95">+E438</f>
        <v>21.1</v>
      </c>
      <c r="P438" s="4"/>
      <c r="Q438" s="4"/>
      <c r="R438" s="3" t="s">
        <v>354</v>
      </c>
      <c r="S438" s="3"/>
      <c r="T438" s="3" t="s">
        <v>154</v>
      </c>
      <c r="U438" s="3"/>
      <c r="V438" s="3" t="s">
        <v>1077</v>
      </c>
      <c r="W438" s="3" t="s">
        <v>417</v>
      </c>
      <c r="X438" s="3"/>
      <c r="Y438" s="3"/>
      <c r="Z438" s="3" t="s">
        <v>250</v>
      </c>
      <c r="AA438" s="3"/>
      <c r="AB438" s="3"/>
      <c r="AC438" s="3" t="s">
        <v>1280</v>
      </c>
      <c r="AD438" s="3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3">
        <f t="shared" si="93"/>
        <v>21.1</v>
      </c>
      <c r="AS438" s="4">
        <f t="shared" si="94"/>
        <v>63.300000000000004</v>
      </c>
      <c r="AT438" s="4"/>
      <c r="AU438" s="4"/>
      <c r="AV438" s="4"/>
      <c r="AW438" s="215" t="s">
        <v>434</v>
      </c>
      <c r="AX438" s="3" t="s">
        <v>913</v>
      </c>
      <c r="AY438" s="3"/>
      <c r="AZ438" s="4"/>
    </row>
    <row r="439" spans="1:53">
      <c r="A439" s="1"/>
      <c r="B439" s="11">
        <v>290</v>
      </c>
      <c r="C439" s="2" t="s">
        <v>963</v>
      </c>
      <c r="D439" s="3"/>
      <c r="E439" s="4">
        <v>20</v>
      </c>
      <c r="F439" s="4"/>
      <c r="G439" s="3" t="s">
        <v>33</v>
      </c>
      <c r="H439" s="3" t="s">
        <v>33</v>
      </c>
      <c r="I439" s="4"/>
      <c r="J439" s="4"/>
      <c r="K439" s="4"/>
      <c r="L439" s="4"/>
      <c r="M439" s="4"/>
      <c r="N439" s="4"/>
      <c r="O439" s="4">
        <f t="shared" si="95"/>
        <v>20</v>
      </c>
      <c r="P439" s="4"/>
      <c r="Q439" s="4"/>
      <c r="R439" s="3"/>
      <c r="S439" s="3"/>
      <c r="T439" s="3" t="s">
        <v>154</v>
      </c>
      <c r="U439" s="3"/>
      <c r="V439" s="3"/>
      <c r="W439" s="3"/>
      <c r="X439" s="3"/>
      <c r="Y439" s="3"/>
      <c r="Z439" s="3"/>
      <c r="AA439" s="3"/>
      <c r="AB439" s="3"/>
      <c r="AC439" s="3" t="s">
        <v>583</v>
      </c>
      <c r="AD439" s="3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3">
        <f t="shared" si="93"/>
        <v>20</v>
      </c>
      <c r="AS439" s="4">
        <f t="shared" si="94"/>
        <v>60</v>
      </c>
      <c r="AT439" s="4"/>
      <c r="AU439" s="4"/>
      <c r="AV439" s="4"/>
      <c r="AW439" s="215" t="s">
        <v>434</v>
      </c>
      <c r="AX439" s="3" t="s">
        <v>913</v>
      </c>
      <c r="AY439" s="3"/>
      <c r="AZ439" s="4"/>
    </row>
    <row r="440" spans="1:53">
      <c r="A440" s="1"/>
      <c r="B440" s="11">
        <v>291</v>
      </c>
      <c r="C440" s="2" t="s">
        <v>409</v>
      </c>
      <c r="D440" s="3"/>
      <c r="E440" s="4">
        <v>49.4</v>
      </c>
      <c r="F440" s="4"/>
      <c r="G440" s="3" t="s">
        <v>33</v>
      </c>
      <c r="H440" s="3" t="s">
        <v>33</v>
      </c>
      <c r="I440" s="4"/>
      <c r="J440" s="4"/>
      <c r="K440" s="4"/>
      <c r="L440" s="4"/>
      <c r="M440" s="4"/>
      <c r="N440" s="4"/>
      <c r="O440" s="4">
        <f t="shared" si="95"/>
        <v>49.4</v>
      </c>
      <c r="P440" s="4"/>
      <c r="Q440" s="4"/>
      <c r="R440" s="3"/>
      <c r="S440" s="3"/>
      <c r="T440" s="3" t="s">
        <v>154</v>
      </c>
      <c r="U440" s="3" t="s">
        <v>225</v>
      </c>
      <c r="V440" s="3"/>
      <c r="W440" s="3"/>
      <c r="X440" s="3"/>
      <c r="Y440" s="3"/>
      <c r="Z440" s="3"/>
      <c r="AA440" s="3" t="s">
        <v>181</v>
      </c>
      <c r="AB440" s="3" t="s">
        <v>404</v>
      </c>
      <c r="AC440" s="3" t="s">
        <v>583</v>
      </c>
      <c r="AD440" s="3" t="s">
        <v>501</v>
      </c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3">
        <f t="shared" si="93"/>
        <v>49.4</v>
      </c>
      <c r="AS440" s="4">
        <f t="shared" si="94"/>
        <v>148.19999999999999</v>
      </c>
      <c r="AT440" s="4"/>
      <c r="AU440" s="4"/>
      <c r="AV440" s="4"/>
      <c r="AW440" s="215" t="s">
        <v>434</v>
      </c>
      <c r="AX440" s="3" t="s">
        <v>913</v>
      </c>
      <c r="AY440" s="3"/>
      <c r="AZ440" s="4"/>
    </row>
    <row r="441" spans="1:53">
      <c r="A441" s="1"/>
      <c r="B441" s="11">
        <v>292</v>
      </c>
      <c r="C441" s="2" t="s">
        <v>409</v>
      </c>
      <c r="D441" s="3"/>
      <c r="E441" s="4">
        <v>51.2</v>
      </c>
      <c r="F441" s="4"/>
      <c r="G441" s="3" t="s">
        <v>33</v>
      </c>
      <c r="H441" s="3" t="s">
        <v>33</v>
      </c>
      <c r="I441" s="4"/>
      <c r="J441" s="4"/>
      <c r="K441" s="4"/>
      <c r="L441" s="4"/>
      <c r="M441" s="4"/>
      <c r="N441" s="4"/>
      <c r="O441" s="4">
        <f t="shared" si="95"/>
        <v>51.2</v>
      </c>
      <c r="P441" s="4"/>
      <c r="Q441" s="4"/>
      <c r="R441" s="3"/>
      <c r="S441" s="3"/>
      <c r="T441" s="3" t="s">
        <v>154</v>
      </c>
      <c r="U441" s="3" t="s">
        <v>225</v>
      </c>
      <c r="V441" s="3"/>
      <c r="W441" s="3"/>
      <c r="X441" s="3"/>
      <c r="Y441" s="3"/>
      <c r="Z441" s="3"/>
      <c r="AA441" s="3"/>
      <c r="AB441" s="3"/>
      <c r="AC441" s="3" t="s">
        <v>583</v>
      </c>
      <c r="AD441" s="3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3">
        <f t="shared" si="93"/>
        <v>51.2</v>
      </c>
      <c r="AS441" s="4">
        <f t="shared" si="94"/>
        <v>153.60000000000002</v>
      </c>
      <c r="AT441" s="4"/>
      <c r="AU441" s="4"/>
      <c r="AV441" s="4"/>
      <c r="AW441" s="215" t="s">
        <v>434</v>
      </c>
      <c r="AX441" s="3" t="s">
        <v>913</v>
      </c>
      <c r="AY441" s="3"/>
      <c r="AZ441" s="4"/>
    </row>
    <row r="442" spans="1:53">
      <c r="A442" s="1"/>
      <c r="B442" s="11">
        <v>293</v>
      </c>
      <c r="C442" s="2" t="s">
        <v>963</v>
      </c>
      <c r="D442" s="3"/>
      <c r="E442" s="4">
        <v>50.2</v>
      </c>
      <c r="F442" s="4"/>
      <c r="G442" s="3" t="s">
        <v>33</v>
      </c>
      <c r="H442" s="3" t="s">
        <v>33</v>
      </c>
      <c r="I442" s="4"/>
      <c r="J442" s="4"/>
      <c r="K442" s="4"/>
      <c r="L442" s="4"/>
      <c r="M442" s="4"/>
      <c r="N442" s="4"/>
      <c r="O442" s="4">
        <f t="shared" si="95"/>
        <v>50.2</v>
      </c>
      <c r="P442" s="4"/>
      <c r="Q442" s="4"/>
      <c r="R442" s="3" t="s">
        <v>354</v>
      </c>
      <c r="S442" s="3"/>
      <c r="T442" s="3" t="s">
        <v>191</v>
      </c>
      <c r="U442" s="3"/>
      <c r="V442" s="3" t="s">
        <v>192</v>
      </c>
      <c r="W442" s="3" t="s">
        <v>417</v>
      </c>
      <c r="X442" s="3"/>
      <c r="Y442" s="3"/>
      <c r="Z442" s="3"/>
      <c r="AA442" s="3"/>
      <c r="AB442" s="3"/>
      <c r="AC442" s="3" t="s">
        <v>583</v>
      </c>
      <c r="AD442" s="3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3">
        <f t="shared" si="93"/>
        <v>50.2</v>
      </c>
      <c r="AS442" s="4">
        <f t="shared" si="94"/>
        <v>150.60000000000002</v>
      </c>
      <c r="AT442" s="4"/>
      <c r="AU442" s="4"/>
      <c r="AV442" s="4"/>
      <c r="AW442" s="215" t="s">
        <v>434</v>
      </c>
      <c r="AX442" s="3" t="s">
        <v>913</v>
      </c>
      <c r="AY442" s="3"/>
      <c r="AZ442" s="4"/>
    </row>
    <row r="443" spans="1:53">
      <c r="A443" s="1"/>
      <c r="B443" s="11">
        <v>294</v>
      </c>
      <c r="C443" s="2" t="s">
        <v>963</v>
      </c>
      <c r="D443" s="3"/>
      <c r="E443" s="4">
        <v>27.3</v>
      </c>
      <c r="F443" s="4"/>
      <c r="G443" s="3" t="s">
        <v>33</v>
      </c>
      <c r="H443" s="3" t="s">
        <v>33</v>
      </c>
      <c r="I443" s="4"/>
      <c r="J443" s="4"/>
      <c r="K443" s="4"/>
      <c r="L443" s="4"/>
      <c r="M443" s="4"/>
      <c r="N443" s="4"/>
      <c r="O443" s="4">
        <f t="shared" si="95"/>
        <v>27.3</v>
      </c>
      <c r="P443" s="4"/>
      <c r="Q443" s="4"/>
      <c r="R443" s="3" t="s">
        <v>354</v>
      </c>
      <c r="S443" s="3"/>
      <c r="T443" s="3" t="s">
        <v>191</v>
      </c>
      <c r="U443" s="3"/>
      <c r="V443" s="3" t="s">
        <v>192</v>
      </c>
      <c r="W443" s="3" t="s">
        <v>417</v>
      </c>
      <c r="X443" s="3"/>
      <c r="Y443" s="3"/>
      <c r="Z443" s="3"/>
      <c r="AA443" s="3"/>
      <c r="AB443" s="3"/>
      <c r="AC443" s="3" t="s">
        <v>405</v>
      </c>
      <c r="AD443" s="3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3">
        <f t="shared" si="93"/>
        <v>27.3</v>
      </c>
      <c r="AS443" s="4">
        <f t="shared" si="94"/>
        <v>81.900000000000006</v>
      </c>
      <c r="AT443" s="4"/>
      <c r="AU443" s="4"/>
      <c r="AV443" s="4"/>
      <c r="AW443" s="215" t="s">
        <v>434</v>
      </c>
      <c r="AX443" s="3" t="s">
        <v>913</v>
      </c>
      <c r="AY443" s="3"/>
      <c r="AZ443" s="4"/>
    </row>
    <row r="444" spans="1:53">
      <c r="A444" s="1"/>
      <c r="B444" s="11">
        <v>295</v>
      </c>
      <c r="C444" s="2" t="s">
        <v>409</v>
      </c>
      <c r="D444" s="3"/>
      <c r="E444" s="4">
        <v>33</v>
      </c>
      <c r="F444" s="4"/>
      <c r="G444" s="3" t="s">
        <v>33</v>
      </c>
      <c r="H444" s="3" t="s">
        <v>33</v>
      </c>
      <c r="I444" s="4"/>
      <c r="J444" s="4"/>
      <c r="K444" s="4"/>
      <c r="L444" s="4"/>
      <c r="M444" s="4"/>
      <c r="N444" s="4"/>
      <c r="O444" s="4">
        <f t="shared" si="95"/>
        <v>33</v>
      </c>
      <c r="P444" s="4"/>
      <c r="Q444" s="4"/>
      <c r="R444" s="3"/>
      <c r="S444" s="3"/>
      <c r="T444" s="3" t="s">
        <v>154</v>
      </c>
      <c r="U444" s="3" t="s">
        <v>225</v>
      </c>
      <c r="V444" s="3"/>
      <c r="W444" s="3"/>
      <c r="X444" s="3"/>
      <c r="Y444" s="3"/>
      <c r="Z444" s="3"/>
      <c r="AA444" s="3"/>
      <c r="AB444" s="3"/>
      <c r="AC444" s="3" t="s">
        <v>405</v>
      </c>
      <c r="AD444" s="3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3">
        <f t="shared" si="93"/>
        <v>33</v>
      </c>
      <c r="AS444" s="4">
        <f t="shared" si="94"/>
        <v>99</v>
      </c>
      <c r="AT444" s="4"/>
      <c r="AU444" s="4"/>
      <c r="AV444" s="4"/>
      <c r="AW444" s="215" t="s">
        <v>434</v>
      </c>
      <c r="AX444" s="3" t="s">
        <v>913</v>
      </c>
      <c r="AY444" s="3"/>
      <c r="AZ444" s="4"/>
    </row>
    <row r="445" spans="1:53">
      <c r="A445" s="1"/>
      <c r="B445" s="11">
        <v>296</v>
      </c>
      <c r="C445" s="2" t="s">
        <v>409</v>
      </c>
      <c r="D445" s="3"/>
      <c r="E445" s="4">
        <v>32.9</v>
      </c>
      <c r="F445" s="4"/>
      <c r="G445" s="3" t="s">
        <v>33</v>
      </c>
      <c r="H445" s="3" t="s">
        <v>33</v>
      </c>
      <c r="I445" s="4"/>
      <c r="J445" s="4"/>
      <c r="K445" s="4"/>
      <c r="L445" s="4"/>
      <c r="M445" s="4"/>
      <c r="N445" s="4"/>
      <c r="O445" s="4">
        <f t="shared" si="95"/>
        <v>32.9</v>
      </c>
      <c r="P445" s="4"/>
      <c r="Q445" s="4"/>
      <c r="R445" s="3"/>
      <c r="S445" s="3"/>
      <c r="T445" s="3" t="s">
        <v>154</v>
      </c>
      <c r="U445" s="3" t="s">
        <v>225</v>
      </c>
      <c r="V445" s="3"/>
      <c r="W445" s="3"/>
      <c r="X445" s="3"/>
      <c r="Y445" s="3"/>
      <c r="Z445" s="3"/>
      <c r="AA445" s="3"/>
      <c r="AB445" s="3"/>
      <c r="AC445" s="3" t="s">
        <v>405</v>
      </c>
      <c r="AD445" s="3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3">
        <f t="shared" si="93"/>
        <v>32.9</v>
      </c>
      <c r="AS445" s="4">
        <f t="shared" si="94"/>
        <v>98.699999999999989</v>
      </c>
      <c r="AT445" s="4"/>
      <c r="AU445" s="4"/>
      <c r="AV445" s="4"/>
      <c r="AW445" s="215" t="s">
        <v>434</v>
      </c>
      <c r="AX445" s="3" t="s">
        <v>913</v>
      </c>
      <c r="AY445" s="3"/>
      <c r="AZ445" s="4"/>
    </row>
    <row r="446" spans="1:53">
      <c r="A446" s="1"/>
      <c r="B446" s="11">
        <v>297</v>
      </c>
      <c r="C446" s="2" t="s">
        <v>963</v>
      </c>
      <c r="D446" s="3"/>
      <c r="E446" s="4">
        <v>34.799999999999997</v>
      </c>
      <c r="F446" s="4"/>
      <c r="G446" s="3" t="s">
        <v>33</v>
      </c>
      <c r="H446" s="3" t="s">
        <v>33</v>
      </c>
      <c r="I446" s="4"/>
      <c r="J446" s="4"/>
      <c r="K446" s="4"/>
      <c r="L446" s="4"/>
      <c r="M446" s="4"/>
      <c r="N446" s="4"/>
      <c r="O446" s="4">
        <f t="shared" si="95"/>
        <v>34.799999999999997</v>
      </c>
      <c r="P446" s="4"/>
      <c r="Q446" s="4"/>
      <c r="R446" s="3" t="s">
        <v>354</v>
      </c>
      <c r="S446" s="3"/>
      <c r="T446" s="3" t="s">
        <v>191</v>
      </c>
      <c r="U446" s="3"/>
      <c r="V446" s="3" t="s">
        <v>192</v>
      </c>
      <c r="W446" s="3" t="s">
        <v>417</v>
      </c>
      <c r="X446" s="3"/>
      <c r="Y446" s="3"/>
      <c r="Z446" s="3"/>
      <c r="AA446" s="3"/>
      <c r="AB446" s="3"/>
      <c r="AC446" s="3" t="s">
        <v>405</v>
      </c>
      <c r="AD446" s="3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3">
        <f t="shared" si="93"/>
        <v>34.799999999999997</v>
      </c>
      <c r="AS446" s="4">
        <f t="shared" si="94"/>
        <v>104.39999999999999</v>
      </c>
      <c r="AT446" s="4"/>
      <c r="AU446" s="4"/>
      <c r="AV446" s="4"/>
      <c r="AW446" s="215" t="s">
        <v>434</v>
      </c>
      <c r="AX446" s="3" t="s">
        <v>913</v>
      </c>
      <c r="AY446" s="3"/>
      <c r="AZ446" s="4"/>
    </row>
    <row r="447" spans="1:53">
      <c r="A447" s="1"/>
      <c r="B447" s="11">
        <v>298</v>
      </c>
      <c r="C447" s="2" t="s">
        <v>409</v>
      </c>
      <c r="D447" s="3"/>
      <c r="E447" s="4">
        <v>33</v>
      </c>
      <c r="F447" s="4"/>
      <c r="G447" s="3" t="s">
        <v>33</v>
      </c>
      <c r="H447" s="3" t="s">
        <v>33</v>
      </c>
      <c r="I447" s="4"/>
      <c r="J447" s="4"/>
      <c r="K447" s="4"/>
      <c r="L447" s="4"/>
      <c r="M447" s="4"/>
      <c r="N447" s="4"/>
      <c r="O447" s="4">
        <f t="shared" si="95"/>
        <v>33</v>
      </c>
      <c r="P447" s="4"/>
      <c r="Q447" s="4"/>
      <c r="R447" s="3"/>
      <c r="S447" s="3"/>
      <c r="T447" s="3" t="s">
        <v>154</v>
      </c>
      <c r="U447" s="3" t="s">
        <v>225</v>
      </c>
      <c r="V447" s="3"/>
      <c r="W447" s="3"/>
      <c r="X447" s="3"/>
      <c r="Y447" s="3"/>
      <c r="Z447" s="3"/>
      <c r="AA447" s="3"/>
      <c r="AB447" s="3"/>
      <c r="AC447" s="3" t="s">
        <v>405</v>
      </c>
      <c r="AD447" s="3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3">
        <f t="shared" si="93"/>
        <v>33</v>
      </c>
      <c r="AS447" s="4">
        <f t="shared" si="94"/>
        <v>99</v>
      </c>
      <c r="AT447" s="4"/>
      <c r="AU447" s="4"/>
      <c r="AV447" s="4"/>
      <c r="AW447" s="215" t="s">
        <v>434</v>
      </c>
      <c r="AX447" s="3" t="s">
        <v>913</v>
      </c>
      <c r="AY447" s="3"/>
      <c r="AZ447" s="4"/>
    </row>
    <row r="448" spans="1:53">
      <c r="A448" s="1"/>
      <c r="B448" s="11">
        <v>299</v>
      </c>
      <c r="C448" s="2" t="s">
        <v>409</v>
      </c>
      <c r="D448" s="3"/>
      <c r="E448" s="4">
        <v>29.8</v>
      </c>
      <c r="F448" s="4"/>
      <c r="G448" s="3" t="s">
        <v>33</v>
      </c>
      <c r="H448" s="3" t="s">
        <v>33</v>
      </c>
      <c r="I448" s="4"/>
      <c r="J448" s="4"/>
      <c r="K448" s="4"/>
      <c r="L448" s="4"/>
      <c r="M448" s="4"/>
      <c r="N448" s="4"/>
      <c r="O448" s="4">
        <f t="shared" si="95"/>
        <v>29.8</v>
      </c>
      <c r="P448" s="4"/>
      <c r="Q448" s="4"/>
      <c r="R448" s="3"/>
      <c r="S448" s="3"/>
      <c r="T448" s="3" t="s">
        <v>154</v>
      </c>
      <c r="U448" s="3" t="s">
        <v>225</v>
      </c>
      <c r="V448" s="3"/>
      <c r="W448" s="3"/>
      <c r="X448" s="3"/>
      <c r="Y448" s="3"/>
      <c r="Z448" s="3"/>
      <c r="AA448" s="3"/>
      <c r="AB448" s="3"/>
      <c r="AC448" s="3" t="s">
        <v>405</v>
      </c>
      <c r="AD448" s="3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3">
        <f t="shared" si="93"/>
        <v>29.8</v>
      </c>
      <c r="AS448" s="4">
        <f t="shared" si="94"/>
        <v>89.4</v>
      </c>
      <c r="AT448" s="4"/>
      <c r="AU448" s="4"/>
      <c r="AV448" s="4"/>
      <c r="AW448" s="215" t="s">
        <v>434</v>
      </c>
      <c r="AX448" s="3" t="s">
        <v>913</v>
      </c>
      <c r="AY448" s="3"/>
      <c r="AZ448" s="4"/>
    </row>
    <row r="449" spans="1:53">
      <c r="A449" s="1"/>
      <c r="B449" s="11">
        <v>300</v>
      </c>
      <c r="C449" s="2" t="s">
        <v>409</v>
      </c>
      <c r="D449" s="3"/>
      <c r="E449" s="4">
        <v>35.299999999999997</v>
      </c>
      <c r="F449" s="4"/>
      <c r="G449" s="3" t="s">
        <v>33</v>
      </c>
      <c r="H449" s="3" t="s">
        <v>33</v>
      </c>
      <c r="I449" s="4"/>
      <c r="J449" s="4"/>
      <c r="K449" s="4"/>
      <c r="L449" s="4"/>
      <c r="M449" s="4"/>
      <c r="N449" s="4"/>
      <c r="O449" s="4">
        <f t="shared" si="95"/>
        <v>35.299999999999997</v>
      </c>
      <c r="P449" s="4"/>
      <c r="Q449" s="4"/>
      <c r="R449" s="3"/>
      <c r="S449" s="3"/>
      <c r="T449" s="3" t="s">
        <v>154</v>
      </c>
      <c r="U449" s="3" t="s">
        <v>225</v>
      </c>
      <c r="V449" s="3"/>
      <c r="W449" s="3"/>
      <c r="X449" s="3"/>
      <c r="Y449" s="3"/>
      <c r="Z449" s="3"/>
      <c r="AA449" s="3" t="s">
        <v>181</v>
      </c>
      <c r="AB449" s="3" t="s">
        <v>404</v>
      </c>
      <c r="AC449" s="3" t="s">
        <v>405</v>
      </c>
      <c r="AD449" s="3" t="s">
        <v>501</v>
      </c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3">
        <f t="shared" si="93"/>
        <v>35.299999999999997</v>
      </c>
      <c r="AS449" s="4">
        <f t="shared" si="94"/>
        <v>105.89999999999999</v>
      </c>
      <c r="AT449" s="4"/>
      <c r="AU449" s="4"/>
      <c r="AV449" s="4"/>
      <c r="AW449" s="215" t="s">
        <v>434</v>
      </c>
      <c r="AX449" s="3" t="s">
        <v>913</v>
      </c>
      <c r="AY449" s="3"/>
      <c r="AZ449" s="4"/>
    </row>
    <row r="450" spans="1:53">
      <c r="A450" s="1"/>
      <c r="B450" s="11">
        <v>301</v>
      </c>
      <c r="C450" s="2" t="s">
        <v>409</v>
      </c>
      <c r="D450" s="3"/>
      <c r="E450" s="4">
        <v>47.9</v>
      </c>
      <c r="F450" s="4"/>
      <c r="G450" s="3" t="s">
        <v>33</v>
      </c>
      <c r="H450" s="3" t="s">
        <v>33</v>
      </c>
      <c r="I450" s="4"/>
      <c r="J450" s="4"/>
      <c r="K450" s="4"/>
      <c r="L450" s="4"/>
      <c r="M450" s="4"/>
      <c r="N450" s="4"/>
      <c r="O450" s="4">
        <f t="shared" si="95"/>
        <v>47.9</v>
      </c>
      <c r="P450" s="4"/>
      <c r="Q450" s="4"/>
      <c r="R450" s="3"/>
      <c r="S450" s="3"/>
      <c r="T450" s="3" t="s">
        <v>154</v>
      </c>
      <c r="U450" s="3" t="s">
        <v>225</v>
      </c>
      <c r="V450" s="3"/>
      <c r="W450" s="3"/>
      <c r="X450" s="3"/>
      <c r="Y450" s="3"/>
      <c r="Z450" s="3"/>
      <c r="AA450" s="3"/>
      <c r="AB450" s="3"/>
      <c r="AC450" s="3" t="s">
        <v>597</v>
      </c>
      <c r="AD450" s="3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3">
        <f t="shared" si="93"/>
        <v>47.9</v>
      </c>
      <c r="AS450" s="4">
        <f t="shared" si="94"/>
        <v>143.69999999999999</v>
      </c>
      <c r="AT450" s="4"/>
      <c r="AU450" s="4"/>
      <c r="AV450" s="4"/>
      <c r="AW450" s="215" t="s">
        <v>434</v>
      </c>
      <c r="AX450" s="3" t="s">
        <v>913</v>
      </c>
      <c r="AY450" s="3"/>
      <c r="AZ450" s="4"/>
    </row>
    <row r="451" spans="1:53">
      <c r="A451" s="1"/>
      <c r="B451" s="11">
        <v>302</v>
      </c>
      <c r="C451" s="2" t="s">
        <v>409</v>
      </c>
      <c r="D451" s="3"/>
      <c r="E451" s="4">
        <v>28.7</v>
      </c>
      <c r="F451" s="4"/>
      <c r="G451" s="3" t="s">
        <v>33</v>
      </c>
      <c r="H451" s="3" t="s">
        <v>33</v>
      </c>
      <c r="I451" s="4"/>
      <c r="J451" s="4"/>
      <c r="K451" s="4"/>
      <c r="L451" s="4"/>
      <c r="M451" s="4"/>
      <c r="N451" s="4"/>
      <c r="O451" s="4">
        <f t="shared" si="95"/>
        <v>28.7</v>
      </c>
      <c r="P451" s="4"/>
      <c r="Q451" s="4"/>
      <c r="R451" s="3"/>
      <c r="S451" s="3"/>
      <c r="T451" s="3" t="s">
        <v>154</v>
      </c>
      <c r="U451" s="3" t="s">
        <v>225</v>
      </c>
      <c r="V451" s="3"/>
      <c r="W451" s="3"/>
      <c r="X451" s="3"/>
      <c r="Y451" s="3"/>
      <c r="Z451" s="3"/>
      <c r="AA451" s="3"/>
      <c r="AB451" s="3"/>
      <c r="AC451" s="3" t="s">
        <v>405</v>
      </c>
      <c r="AD451" s="3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3">
        <f t="shared" si="93"/>
        <v>28.7</v>
      </c>
      <c r="AS451" s="4">
        <f t="shared" si="94"/>
        <v>86.1</v>
      </c>
      <c r="AT451" s="4"/>
      <c r="AU451" s="4"/>
      <c r="AV451" s="4"/>
      <c r="AW451" s="215" t="s">
        <v>434</v>
      </c>
      <c r="AX451" s="3" t="s">
        <v>913</v>
      </c>
      <c r="AY451" s="3"/>
      <c r="AZ451" s="4"/>
    </row>
    <row r="452" spans="1:53">
      <c r="A452" s="1"/>
      <c r="B452" s="11">
        <v>303</v>
      </c>
      <c r="C452" s="2" t="s">
        <v>963</v>
      </c>
      <c r="D452" s="3"/>
      <c r="E452" s="4">
        <v>38.4</v>
      </c>
      <c r="F452" s="4"/>
      <c r="G452" s="3" t="s">
        <v>33</v>
      </c>
      <c r="H452" s="3" t="s">
        <v>33</v>
      </c>
      <c r="I452" s="4"/>
      <c r="J452" s="4"/>
      <c r="K452" s="4"/>
      <c r="L452" s="4"/>
      <c r="M452" s="4"/>
      <c r="N452" s="4"/>
      <c r="O452" s="4">
        <f t="shared" si="95"/>
        <v>38.4</v>
      </c>
      <c r="P452" s="4"/>
      <c r="Q452" s="4"/>
      <c r="R452" s="3" t="s">
        <v>354</v>
      </c>
      <c r="S452" s="3"/>
      <c r="T452" s="3" t="s">
        <v>153</v>
      </c>
      <c r="U452" s="3"/>
      <c r="V452" s="3" t="s">
        <v>156</v>
      </c>
      <c r="W452" s="3" t="s">
        <v>417</v>
      </c>
      <c r="X452" s="3"/>
      <c r="Y452" s="3"/>
      <c r="Z452" s="3"/>
      <c r="AA452" s="3"/>
      <c r="AB452" s="3"/>
      <c r="AC452" s="3" t="s">
        <v>597</v>
      </c>
      <c r="AD452" s="3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3"/>
      <c r="AS452" s="4"/>
      <c r="AT452" s="4"/>
      <c r="AU452" s="4"/>
      <c r="AV452" s="4"/>
      <c r="AW452" s="215"/>
      <c r="AX452" s="3"/>
      <c r="AY452" s="3"/>
      <c r="AZ452" s="4"/>
    </row>
    <row r="453" spans="1:53" s="206" customFormat="1">
      <c r="A453" s="206" t="s">
        <v>364</v>
      </c>
      <c r="B453" s="207" t="s">
        <v>1074</v>
      </c>
      <c r="C453" s="210" t="s">
        <v>1038</v>
      </c>
      <c r="D453" s="207" t="s">
        <v>1214</v>
      </c>
      <c r="E453" s="208">
        <f>SUM(E454:E460)</f>
        <v>260.59999999999997</v>
      </c>
      <c r="F453" s="208">
        <f>SUM(F454:F460)</f>
        <v>0</v>
      </c>
      <c r="G453" s="212"/>
      <c r="H453" s="212"/>
      <c r="I453" s="208">
        <f t="shared" ref="I453:AZ453" si="96">SUM(I454:I460)</f>
        <v>0</v>
      </c>
      <c r="J453" s="208">
        <f t="shared" si="96"/>
        <v>0</v>
      </c>
      <c r="K453" s="208">
        <f t="shared" si="96"/>
        <v>0</v>
      </c>
      <c r="L453" s="208">
        <f t="shared" si="96"/>
        <v>0</v>
      </c>
      <c r="M453" s="208">
        <f t="shared" si="96"/>
        <v>0</v>
      </c>
      <c r="N453" s="208">
        <f t="shared" si="96"/>
        <v>0</v>
      </c>
      <c r="O453" s="208">
        <f t="shared" si="96"/>
        <v>261.59999999999997</v>
      </c>
      <c r="P453" s="208">
        <f t="shared" si="96"/>
        <v>0</v>
      </c>
      <c r="Q453" s="208">
        <f t="shared" si="96"/>
        <v>0</v>
      </c>
      <c r="R453" s="208">
        <f t="shared" si="96"/>
        <v>0</v>
      </c>
      <c r="S453" s="208">
        <f t="shared" si="96"/>
        <v>0</v>
      </c>
      <c r="T453" s="208">
        <f t="shared" si="96"/>
        <v>0</v>
      </c>
      <c r="U453" s="208">
        <f t="shared" si="96"/>
        <v>0</v>
      </c>
      <c r="V453" s="208">
        <f t="shared" si="96"/>
        <v>0</v>
      </c>
      <c r="W453" s="208">
        <f t="shared" si="96"/>
        <v>0</v>
      </c>
      <c r="X453" s="208">
        <f t="shared" si="96"/>
        <v>0</v>
      </c>
      <c r="Y453" s="208">
        <f t="shared" si="96"/>
        <v>0</v>
      </c>
      <c r="Z453" s="208">
        <f t="shared" si="96"/>
        <v>0</v>
      </c>
      <c r="AA453" s="208">
        <f t="shared" si="96"/>
        <v>0</v>
      </c>
      <c r="AB453" s="208">
        <f t="shared" si="96"/>
        <v>0</v>
      </c>
      <c r="AC453" s="208">
        <f t="shared" si="96"/>
        <v>0</v>
      </c>
      <c r="AD453" s="208">
        <f t="shared" si="96"/>
        <v>0</v>
      </c>
      <c r="AE453" s="208">
        <f t="shared" si="96"/>
        <v>0</v>
      </c>
      <c r="AF453" s="208">
        <f t="shared" si="96"/>
        <v>0</v>
      </c>
      <c r="AG453" s="208">
        <f t="shared" si="96"/>
        <v>0</v>
      </c>
      <c r="AH453" s="208">
        <f t="shared" si="96"/>
        <v>0</v>
      </c>
      <c r="AI453" s="208">
        <f t="shared" si="96"/>
        <v>0</v>
      </c>
      <c r="AJ453" s="208">
        <f t="shared" si="96"/>
        <v>0</v>
      </c>
      <c r="AK453" s="208">
        <f t="shared" si="96"/>
        <v>0</v>
      </c>
      <c r="AL453" s="208">
        <f t="shared" si="96"/>
        <v>0</v>
      </c>
      <c r="AM453" s="208">
        <f t="shared" si="96"/>
        <v>0</v>
      </c>
      <c r="AN453" s="208">
        <f t="shared" si="96"/>
        <v>0</v>
      </c>
      <c r="AO453" s="208">
        <f t="shared" si="96"/>
        <v>0</v>
      </c>
      <c r="AP453" s="208">
        <f t="shared" si="96"/>
        <v>0</v>
      </c>
      <c r="AQ453" s="208">
        <f t="shared" si="96"/>
        <v>0</v>
      </c>
      <c r="AR453" s="208">
        <f t="shared" si="96"/>
        <v>157.60000000000002</v>
      </c>
      <c r="AS453" s="208">
        <f t="shared" si="96"/>
        <v>472.8</v>
      </c>
      <c r="AT453" s="208">
        <f t="shared" si="96"/>
        <v>0</v>
      </c>
      <c r="AU453" s="208">
        <f t="shared" si="96"/>
        <v>0</v>
      </c>
      <c r="AV453" s="208">
        <f t="shared" si="96"/>
        <v>0</v>
      </c>
      <c r="AW453" s="208">
        <f t="shared" si="96"/>
        <v>0</v>
      </c>
      <c r="AX453" s="208">
        <f t="shared" si="96"/>
        <v>0</v>
      </c>
      <c r="AY453" s="208">
        <f t="shared" si="96"/>
        <v>0</v>
      </c>
      <c r="AZ453" s="208">
        <f t="shared" si="96"/>
        <v>0</v>
      </c>
      <c r="BA453" s="209"/>
    </row>
    <row r="454" spans="1:53">
      <c r="A454" s="1"/>
      <c r="B454" s="11">
        <v>297</v>
      </c>
      <c r="C454" s="2" t="s">
        <v>963</v>
      </c>
      <c r="D454" s="3"/>
      <c r="E454" s="4"/>
      <c r="F454" s="4"/>
      <c r="G454" s="3" t="s">
        <v>33</v>
      </c>
      <c r="H454" s="3" t="s">
        <v>33</v>
      </c>
      <c r="I454" s="4"/>
      <c r="J454" s="4"/>
      <c r="K454" s="4"/>
      <c r="L454" s="4"/>
      <c r="M454" s="4"/>
      <c r="N454" s="4"/>
      <c r="O454" s="4">
        <v>1</v>
      </c>
      <c r="P454" s="4"/>
      <c r="Q454" s="4"/>
      <c r="R454" s="3" t="s">
        <v>354</v>
      </c>
      <c r="S454" s="3"/>
      <c r="T454" s="3" t="s">
        <v>153</v>
      </c>
      <c r="U454" s="3"/>
      <c r="V454" s="3" t="s">
        <v>156</v>
      </c>
      <c r="W454" s="3" t="s">
        <v>417</v>
      </c>
      <c r="X454" s="3"/>
      <c r="Y454" s="3"/>
      <c r="Z454" s="3" t="s">
        <v>250</v>
      </c>
      <c r="AA454" s="3"/>
      <c r="AB454" s="3"/>
      <c r="AC454" s="3"/>
      <c r="AD454" s="3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3">
        <f>+E454</f>
        <v>0</v>
      </c>
      <c r="AS454" s="4">
        <f>+E454*3</f>
        <v>0</v>
      </c>
      <c r="AT454" s="4"/>
      <c r="AU454" s="4"/>
      <c r="AV454" s="4"/>
      <c r="AW454" s="215" t="s">
        <v>434</v>
      </c>
      <c r="AX454" s="3" t="s">
        <v>913</v>
      </c>
      <c r="AY454" s="3"/>
      <c r="AZ454" s="4"/>
    </row>
    <row r="455" spans="1:53">
      <c r="A455" s="1"/>
      <c r="B455" s="11" t="s">
        <v>1078</v>
      </c>
      <c r="C455" s="2" t="s">
        <v>409</v>
      </c>
      <c r="D455" s="3"/>
      <c r="E455" s="4">
        <v>47.6</v>
      </c>
      <c r="F455" s="4"/>
      <c r="G455" s="3" t="s">
        <v>33</v>
      </c>
      <c r="H455" s="3" t="s">
        <v>33</v>
      </c>
      <c r="I455" s="4"/>
      <c r="J455" s="4"/>
      <c r="K455" s="4"/>
      <c r="L455" s="4"/>
      <c r="M455" s="4"/>
      <c r="N455" s="4"/>
      <c r="O455" s="4">
        <f t="shared" ref="O455:O460" si="97">+E455</f>
        <v>47.6</v>
      </c>
      <c r="P455" s="4"/>
      <c r="Q455" s="4"/>
      <c r="R455" s="3"/>
      <c r="S455" s="3"/>
      <c r="T455" s="3" t="s">
        <v>154</v>
      </c>
      <c r="U455" s="3" t="s">
        <v>225</v>
      </c>
      <c r="V455" s="3"/>
      <c r="W455" s="3"/>
      <c r="X455" s="3"/>
      <c r="Y455" s="3"/>
      <c r="Z455" s="3"/>
      <c r="AA455" s="3"/>
      <c r="AB455" s="3"/>
      <c r="AC455" s="3"/>
      <c r="AD455" s="3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3">
        <f>+E455</f>
        <v>47.6</v>
      </c>
      <c r="AS455" s="4">
        <f>+E455*3</f>
        <v>142.80000000000001</v>
      </c>
      <c r="AT455" s="4"/>
      <c r="AU455" s="4"/>
      <c r="AV455" s="4"/>
      <c r="AW455" s="215" t="s">
        <v>434</v>
      </c>
      <c r="AX455" s="3" t="s">
        <v>913</v>
      </c>
      <c r="AY455" s="3"/>
      <c r="AZ455" s="4"/>
    </row>
    <row r="456" spans="1:53">
      <c r="A456" s="1"/>
      <c r="B456" s="11" t="s">
        <v>1079</v>
      </c>
      <c r="C456" s="2" t="s">
        <v>963</v>
      </c>
      <c r="D456" s="3"/>
      <c r="E456" s="4">
        <v>64.8</v>
      </c>
      <c r="F456" s="4"/>
      <c r="G456" s="3" t="s">
        <v>33</v>
      </c>
      <c r="H456" s="3" t="s">
        <v>33</v>
      </c>
      <c r="I456" s="4"/>
      <c r="J456" s="4"/>
      <c r="K456" s="4"/>
      <c r="L456" s="4"/>
      <c r="M456" s="4"/>
      <c r="N456" s="4"/>
      <c r="O456" s="4">
        <f t="shared" si="97"/>
        <v>64.8</v>
      </c>
      <c r="P456" s="4"/>
      <c r="Q456" s="4"/>
      <c r="R456" s="3" t="s">
        <v>354</v>
      </c>
      <c r="S456" s="3"/>
      <c r="T456" s="3" t="s">
        <v>191</v>
      </c>
      <c r="U456" s="3"/>
      <c r="V456" s="3" t="s">
        <v>192</v>
      </c>
      <c r="W456" s="3" t="s">
        <v>417</v>
      </c>
      <c r="X456" s="3"/>
      <c r="Y456" s="3"/>
      <c r="Z456" s="3"/>
      <c r="AA456" s="3"/>
      <c r="AB456" s="3"/>
      <c r="AC456" s="3" t="s">
        <v>405</v>
      </c>
      <c r="AD456" s="3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3"/>
      <c r="AS456" s="4"/>
      <c r="AT456" s="4"/>
      <c r="AU456" s="4"/>
      <c r="AV456" s="4"/>
      <c r="AW456" s="215"/>
      <c r="AX456" s="3"/>
      <c r="AY456" s="3"/>
      <c r="AZ456" s="4"/>
    </row>
    <row r="457" spans="1:53">
      <c r="A457" s="1"/>
      <c r="B457" s="11" t="s">
        <v>1080</v>
      </c>
      <c r="C457" s="2" t="s">
        <v>409</v>
      </c>
      <c r="D457" s="3"/>
      <c r="E457" s="4">
        <v>31.1</v>
      </c>
      <c r="F457" s="4"/>
      <c r="G457" s="3" t="s">
        <v>33</v>
      </c>
      <c r="H457" s="3" t="s">
        <v>33</v>
      </c>
      <c r="I457" s="4"/>
      <c r="J457" s="4"/>
      <c r="K457" s="4"/>
      <c r="L457" s="4"/>
      <c r="M457" s="4"/>
      <c r="N457" s="4"/>
      <c r="O457" s="4">
        <f t="shared" si="97"/>
        <v>31.1</v>
      </c>
      <c r="P457" s="4"/>
      <c r="Q457" s="4"/>
      <c r="R457" s="3"/>
      <c r="S457" s="3"/>
      <c r="T457" s="3" t="s">
        <v>154</v>
      </c>
      <c r="U457" s="3" t="s">
        <v>225</v>
      </c>
      <c r="V457" s="3"/>
      <c r="W457" s="3"/>
      <c r="X457" s="3"/>
      <c r="Y457" s="3"/>
      <c r="Z457" s="3"/>
      <c r="AA457" s="3"/>
      <c r="AB457" s="3"/>
      <c r="AC457" s="3" t="s">
        <v>405</v>
      </c>
      <c r="AD457" s="3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3">
        <f>+E457</f>
        <v>31.1</v>
      </c>
      <c r="AS457" s="4">
        <f>+E457*3</f>
        <v>93.300000000000011</v>
      </c>
      <c r="AT457" s="4"/>
      <c r="AU457" s="4"/>
      <c r="AV457" s="4"/>
      <c r="AW457" s="215" t="s">
        <v>434</v>
      </c>
      <c r="AX457" s="3" t="s">
        <v>913</v>
      </c>
      <c r="AY457" s="3"/>
      <c r="AZ457" s="4"/>
    </row>
    <row r="458" spans="1:53">
      <c r="A458" s="1"/>
      <c r="B458" s="11" t="s">
        <v>1081</v>
      </c>
      <c r="C458" s="2" t="s">
        <v>409</v>
      </c>
      <c r="D458" s="3"/>
      <c r="E458" s="4">
        <v>36.6</v>
      </c>
      <c r="F458" s="4"/>
      <c r="G458" s="3" t="s">
        <v>33</v>
      </c>
      <c r="H458" s="3" t="s">
        <v>33</v>
      </c>
      <c r="I458" s="4"/>
      <c r="J458" s="4"/>
      <c r="K458" s="4"/>
      <c r="L458" s="4"/>
      <c r="M458" s="4"/>
      <c r="N458" s="4"/>
      <c r="O458" s="4">
        <f t="shared" si="97"/>
        <v>36.6</v>
      </c>
      <c r="P458" s="4"/>
      <c r="Q458" s="4"/>
      <c r="R458" s="3"/>
      <c r="S458" s="3"/>
      <c r="T458" s="3" t="s">
        <v>154</v>
      </c>
      <c r="U458" s="3" t="s">
        <v>225</v>
      </c>
      <c r="V458" s="3"/>
      <c r="W458" s="3"/>
      <c r="X458" s="3"/>
      <c r="Y458" s="3"/>
      <c r="Z458" s="3"/>
      <c r="AA458" s="3"/>
      <c r="AB458" s="3"/>
      <c r="AC458" s="3"/>
      <c r="AD458" s="3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3">
        <f>+E458</f>
        <v>36.6</v>
      </c>
      <c r="AS458" s="4">
        <f>+E458*3</f>
        <v>109.80000000000001</v>
      </c>
      <c r="AT458" s="4"/>
      <c r="AU458" s="4"/>
      <c r="AV458" s="4"/>
      <c r="AW458" s="215" t="s">
        <v>434</v>
      </c>
      <c r="AX458" s="3" t="s">
        <v>913</v>
      </c>
      <c r="AY458" s="3"/>
      <c r="AZ458" s="4"/>
    </row>
    <row r="459" spans="1:53">
      <c r="A459" s="1"/>
      <c r="B459" s="11" t="s">
        <v>1082</v>
      </c>
      <c r="C459" s="2" t="s">
        <v>409</v>
      </c>
      <c r="D459" s="3"/>
      <c r="E459" s="4">
        <v>42.3</v>
      </c>
      <c r="F459" s="4"/>
      <c r="G459" s="3" t="s">
        <v>33</v>
      </c>
      <c r="H459" s="3" t="s">
        <v>33</v>
      </c>
      <c r="I459" s="4"/>
      <c r="J459" s="4"/>
      <c r="K459" s="4"/>
      <c r="L459" s="4"/>
      <c r="M459" s="4"/>
      <c r="N459" s="4"/>
      <c r="O459" s="4">
        <f t="shared" si="97"/>
        <v>42.3</v>
      </c>
      <c r="P459" s="4"/>
      <c r="Q459" s="4"/>
      <c r="R459" s="3"/>
      <c r="S459" s="3"/>
      <c r="T459" s="3" t="s">
        <v>154</v>
      </c>
      <c r="U459" s="3" t="s">
        <v>225</v>
      </c>
      <c r="V459" s="3"/>
      <c r="W459" s="3"/>
      <c r="X459" s="3"/>
      <c r="Y459" s="3"/>
      <c r="Z459" s="3"/>
      <c r="AA459" s="3"/>
      <c r="AB459" s="3"/>
      <c r="AC459" s="3"/>
      <c r="AD459" s="3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3">
        <f>+E459</f>
        <v>42.3</v>
      </c>
      <c r="AS459" s="4">
        <f>+E459*3</f>
        <v>126.89999999999999</v>
      </c>
      <c r="AT459" s="4"/>
      <c r="AU459" s="4"/>
      <c r="AV459" s="4"/>
      <c r="AW459" s="215" t="s">
        <v>434</v>
      </c>
      <c r="AX459" s="3" t="s">
        <v>913</v>
      </c>
      <c r="AY459" s="3"/>
      <c r="AZ459" s="4"/>
    </row>
    <row r="460" spans="1:53">
      <c r="A460" s="1"/>
      <c r="B460" s="11" t="s">
        <v>1083</v>
      </c>
      <c r="C460" s="2" t="s">
        <v>963</v>
      </c>
      <c r="D460" s="3"/>
      <c r="E460" s="4">
        <v>38.200000000000003</v>
      </c>
      <c r="F460" s="4"/>
      <c r="G460" s="3" t="s">
        <v>33</v>
      </c>
      <c r="H460" s="3" t="s">
        <v>33</v>
      </c>
      <c r="I460" s="4"/>
      <c r="J460" s="4"/>
      <c r="K460" s="4"/>
      <c r="L460" s="4"/>
      <c r="M460" s="4"/>
      <c r="N460" s="4"/>
      <c r="O460" s="4">
        <f t="shared" si="97"/>
        <v>38.200000000000003</v>
      </c>
      <c r="P460" s="4"/>
      <c r="Q460" s="4"/>
      <c r="R460" s="3" t="s">
        <v>354</v>
      </c>
      <c r="S460" s="3"/>
      <c r="T460" s="3" t="s">
        <v>153</v>
      </c>
      <c r="U460" s="3"/>
      <c r="V460" s="3" t="s">
        <v>156</v>
      </c>
      <c r="W460" s="3" t="s">
        <v>417</v>
      </c>
      <c r="X460" s="3"/>
      <c r="Y460" s="3"/>
      <c r="Z460" s="3"/>
      <c r="AA460" s="3"/>
      <c r="AB460" s="3"/>
      <c r="AC460" s="3"/>
      <c r="AD460" s="3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3"/>
      <c r="AS460" s="4"/>
      <c r="AT460" s="4"/>
      <c r="AU460" s="4"/>
      <c r="AV460" s="4"/>
      <c r="AW460" s="215"/>
      <c r="AX460" s="3"/>
      <c r="AY460" s="3"/>
      <c r="AZ460" s="4"/>
    </row>
    <row r="461" spans="1:53" s="246" customFormat="1" ht="27.6">
      <c r="A461" s="246" t="s">
        <v>142</v>
      </c>
      <c r="B461" s="247">
        <v>19</v>
      </c>
      <c r="C461" s="248" t="s">
        <v>802</v>
      </c>
      <c r="D461" s="249"/>
      <c r="E461" s="250">
        <f t="shared" ref="E461:AZ461" si="98">SUM(E462:E497)/2</f>
        <v>1219.6999999999996</v>
      </c>
      <c r="F461" s="250">
        <f t="shared" si="98"/>
        <v>0</v>
      </c>
      <c r="G461" s="250">
        <f t="shared" si="98"/>
        <v>0</v>
      </c>
      <c r="H461" s="250">
        <f t="shared" si="98"/>
        <v>0</v>
      </c>
      <c r="I461" s="250">
        <f t="shared" si="98"/>
        <v>0</v>
      </c>
      <c r="J461" s="250">
        <f t="shared" si="98"/>
        <v>0</v>
      </c>
      <c r="K461" s="250">
        <f t="shared" si="98"/>
        <v>0</v>
      </c>
      <c r="L461" s="250">
        <f t="shared" si="98"/>
        <v>0</v>
      </c>
      <c r="M461" s="250">
        <f t="shared" si="98"/>
        <v>0</v>
      </c>
      <c r="N461" s="250">
        <f t="shared" si="98"/>
        <v>0</v>
      </c>
      <c r="O461" s="250">
        <f t="shared" si="98"/>
        <v>1236.6999999999996</v>
      </c>
      <c r="P461" s="250">
        <f t="shared" si="98"/>
        <v>0</v>
      </c>
      <c r="Q461" s="250">
        <f t="shared" si="98"/>
        <v>0</v>
      </c>
      <c r="R461" s="250">
        <f t="shared" si="98"/>
        <v>0</v>
      </c>
      <c r="S461" s="250">
        <f t="shared" si="98"/>
        <v>0</v>
      </c>
      <c r="T461" s="250">
        <f t="shared" si="98"/>
        <v>0</v>
      </c>
      <c r="U461" s="250">
        <f t="shared" si="98"/>
        <v>0</v>
      </c>
      <c r="V461" s="250">
        <f t="shared" si="98"/>
        <v>0</v>
      </c>
      <c r="W461" s="250">
        <f t="shared" si="98"/>
        <v>0</v>
      </c>
      <c r="X461" s="250">
        <f t="shared" si="98"/>
        <v>0</v>
      </c>
      <c r="Y461" s="250">
        <f t="shared" si="98"/>
        <v>0</v>
      </c>
      <c r="Z461" s="250">
        <f t="shared" si="98"/>
        <v>0</v>
      </c>
      <c r="AA461" s="250">
        <f t="shared" si="98"/>
        <v>0</v>
      </c>
      <c r="AB461" s="250">
        <f t="shared" si="98"/>
        <v>0</v>
      </c>
      <c r="AC461" s="250">
        <f t="shared" si="98"/>
        <v>0</v>
      </c>
      <c r="AD461" s="250">
        <f t="shared" si="98"/>
        <v>0</v>
      </c>
      <c r="AE461" s="250">
        <f t="shared" si="98"/>
        <v>0</v>
      </c>
      <c r="AF461" s="250">
        <f t="shared" si="98"/>
        <v>0</v>
      </c>
      <c r="AG461" s="250">
        <f t="shared" si="98"/>
        <v>0</v>
      </c>
      <c r="AH461" s="250">
        <f t="shared" si="98"/>
        <v>0</v>
      </c>
      <c r="AI461" s="250">
        <f t="shared" si="98"/>
        <v>0</v>
      </c>
      <c r="AJ461" s="250">
        <f t="shared" si="98"/>
        <v>0</v>
      </c>
      <c r="AK461" s="250">
        <f t="shared" si="98"/>
        <v>0</v>
      </c>
      <c r="AL461" s="250">
        <f t="shared" si="98"/>
        <v>0</v>
      </c>
      <c r="AM461" s="250">
        <f t="shared" si="98"/>
        <v>0</v>
      </c>
      <c r="AN461" s="250">
        <f t="shared" si="98"/>
        <v>0</v>
      </c>
      <c r="AO461" s="250">
        <f t="shared" si="98"/>
        <v>0</v>
      </c>
      <c r="AP461" s="250">
        <f t="shared" si="98"/>
        <v>0</v>
      </c>
      <c r="AQ461" s="250">
        <f t="shared" si="98"/>
        <v>0</v>
      </c>
      <c r="AR461" s="250">
        <f t="shared" si="98"/>
        <v>1111.2999999999997</v>
      </c>
      <c r="AS461" s="250">
        <f t="shared" si="98"/>
        <v>3333.9</v>
      </c>
      <c r="AT461" s="223">
        <f t="shared" si="98"/>
        <v>0</v>
      </c>
      <c r="AU461" s="250">
        <f t="shared" si="98"/>
        <v>0</v>
      </c>
      <c r="AV461" s="250">
        <f t="shared" si="98"/>
        <v>16</v>
      </c>
      <c r="AW461" s="250">
        <f t="shared" si="98"/>
        <v>0</v>
      </c>
      <c r="AX461" s="250">
        <f t="shared" si="98"/>
        <v>0</v>
      </c>
      <c r="AY461" s="250">
        <f t="shared" si="98"/>
        <v>0</v>
      </c>
      <c r="AZ461" s="250">
        <f t="shared" si="98"/>
        <v>0</v>
      </c>
      <c r="BA461" s="251"/>
    </row>
    <row r="462" spans="1:53" s="206" customFormat="1">
      <c r="A462" s="206" t="s">
        <v>364</v>
      </c>
      <c r="B462" s="207" t="s">
        <v>1084</v>
      </c>
      <c r="C462" s="210" t="s">
        <v>580</v>
      </c>
      <c r="D462" s="207" t="s">
        <v>1214</v>
      </c>
      <c r="E462" s="208">
        <f t="shared" ref="E462:AZ462" si="99">SUM(E463:E471)</f>
        <v>321.59999999999997</v>
      </c>
      <c r="F462" s="208">
        <f t="shared" si="99"/>
        <v>0</v>
      </c>
      <c r="G462" s="208">
        <f t="shared" si="99"/>
        <v>0</v>
      </c>
      <c r="H462" s="208">
        <f t="shared" si="99"/>
        <v>0</v>
      </c>
      <c r="I462" s="208">
        <f t="shared" si="99"/>
        <v>0</v>
      </c>
      <c r="J462" s="208">
        <f t="shared" si="99"/>
        <v>0</v>
      </c>
      <c r="K462" s="208">
        <f t="shared" si="99"/>
        <v>0</v>
      </c>
      <c r="L462" s="208">
        <f t="shared" si="99"/>
        <v>0</v>
      </c>
      <c r="M462" s="208">
        <f t="shared" si="99"/>
        <v>0</v>
      </c>
      <c r="N462" s="208">
        <f t="shared" si="99"/>
        <v>0</v>
      </c>
      <c r="O462" s="208">
        <f t="shared" si="99"/>
        <v>329.59999999999997</v>
      </c>
      <c r="P462" s="208">
        <f t="shared" si="99"/>
        <v>0</v>
      </c>
      <c r="Q462" s="208">
        <f t="shared" si="99"/>
        <v>0</v>
      </c>
      <c r="R462" s="208">
        <f t="shared" si="99"/>
        <v>0</v>
      </c>
      <c r="S462" s="208">
        <f t="shared" si="99"/>
        <v>0</v>
      </c>
      <c r="T462" s="208">
        <f t="shared" si="99"/>
        <v>0</v>
      </c>
      <c r="U462" s="208">
        <f t="shared" si="99"/>
        <v>0</v>
      </c>
      <c r="V462" s="208">
        <f t="shared" si="99"/>
        <v>0</v>
      </c>
      <c r="W462" s="208">
        <f t="shared" si="99"/>
        <v>0</v>
      </c>
      <c r="X462" s="208">
        <f t="shared" si="99"/>
        <v>0</v>
      </c>
      <c r="Y462" s="208">
        <f t="shared" si="99"/>
        <v>0</v>
      </c>
      <c r="Z462" s="208">
        <f t="shared" si="99"/>
        <v>0</v>
      </c>
      <c r="AA462" s="208">
        <f t="shared" si="99"/>
        <v>0</v>
      </c>
      <c r="AB462" s="208">
        <f t="shared" si="99"/>
        <v>0</v>
      </c>
      <c r="AC462" s="208">
        <f t="shared" si="99"/>
        <v>0</v>
      </c>
      <c r="AD462" s="208">
        <f t="shared" si="99"/>
        <v>0</v>
      </c>
      <c r="AE462" s="208">
        <f t="shared" si="99"/>
        <v>0</v>
      </c>
      <c r="AF462" s="208">
        <f t="shared" si="99"/>
        <v>0</v>
      </c>
      <c r="AG462" s="208">
        <f t="shared" si="99"/>
        <v>0</v>
      </c>
      <c r="AH462" s="208">
        <f t="shared" si="99"/>
        <v>0</v>
      </c>
      <c r="AI462" s="208">
        <f t="shared" si="99"/>
        <v>0</v>
      </c>
      <c r="AJ462" s="208">
        <f t="shared" si="99"/>
        <v>0</v>
      </c>
      <c r="AK462" s="208">
        <f t="shared" si="99"/>
        <v>0</v>
      </c>
      <c r="AL462" s="208">
        <f t="shared" si="99"/>
        <v>0</v>
      </c>
      <c r="AM462" s="208">
        <f t="shared" si="99"/>
        <v>0</v>
      </c>
      <c r="AN462" s="208">
        <f t="shared" si="99"/>
        <v>0</v>
      </c>
      <c r="AO462" s="208">
        <f t="shared" si="99"/>
        <v>0</v>
      </c>
      <c r="AP462" s="208">
        <f t="shared" si="99"/>
        <v>0</v>
      </c>
      <c r="AQ462" s="208">
        <f t="shared" si="99"/>
        <v>0</v>
      </c>
      <c r="AR462" s="208">
        <f t="shared" si="99"/>
        <v>321.59999999999997</v>
      </c>
      <c r="AS462" s="208">
        <f t="shared" si="99"/>
        <v>964.8</v>
      </c>
      <c r="AT462" s="208">
        <f t="shared" si="99"/>
        <v>0</v>
      </c>
      <c r="AU462" s="208">
        <f t="shared" si="99"/>
        <v>0</v>
      </c>
      <c r="AV462" s="208">
        <f t="shared" si="99"/>
        <v>8</v>
      </c>
      <c r="AW462" s="208">
        <f t="shared" si="99"/>
        <v>0</v>
      </c>
      <c r="AX462" s="208">
        <f t="shared" si="99"/>
        <v>0</v>
      </c>
      <c r="AY462" s="208">
        <f t="shared" si="99"/>
        <v>0</v>
      </c>
      <c r="AZ462" s="208">
        <f t="shared" si="99"/>
        <v>0</v>
      </c>
      <c r="BA462" s="209"/>
    </row>
    <row r="463" spans="1:53">
      <c r="A463" s="1"/>
      <c r="B463" s="11">
        <v>414</v>
      </c>
      <c r="C463" s="217" t="s">
        <v>1087</v>
      </c>
      <c r="D463" s="3"/>
      <c r="E463" s="11"/>
      <c r="F463" s="4"/>
      <c r="G463" s="3" t="s">
        <v>33</v>
      </c>
      <c r="H463" s="3" t="s">
        <v>33</v>
      </c>
      <c r="I463" s="4"/>
      <c r="J463" s="4"/>
      <c r="K463" s="4"/>
      <c r="L463" s="4"/>
      <c r="M463" s="4"/>
      <c r="N463" s="4"/>
      <c r="O463" s="4">
        <v>8</v>
      </c>
      <c r="P463" s="4"/>
      <c r="Q463" s="4"/>
      <c r="R463" s="3" t="s">
        <v>354</v>
      </c>
      <c r="S463" s="4"/>
      <c r="T463" s="3" t="s">
        <v>153</v>
      </c>
      <c r="U463" s="3"/>
      <c r="V463" s="3" t="s">
        <v>156</v>
      </c>
      <c r="W463" s="3" t="s">
        <v>417</v>
      </c>
      <c r="X463" s="3"/>
      <c r="Y463" s="3"/>
      <c r="Z463" s="3" t="s">
        <v>345</v>
      </c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3"/>
      <c r="AP463" s="4"/>
      <c r="AQ463" s="4"/>
      <c r="AR463" s="3">
        <f t="shared" ref="AR463:AR471" si="100">+E463</f>
        <v>0</v>
      </c>
      <c r="AS463" s="4">
        <f t="shared" ref="AS463:AS471" si="101">+E463*3</f>
        <v>0</v>
      </c>
      <c r="AT463" s="4"/>
      <c r="AU463" s="4"/>
      <c r="AV463" s="4">
        <v>8</v>
      </c>
      <c r="AW463" s="215" t="s">
        <v>434</v>
      </c>
      <c r="AX463" s="3" t="s">
        <v>913</v>
      </c>
      <c r="AY463" s="4"/>
      <c r="AZ463" s="4"/>
    </row>
    <row r="464" spans="1:53">
      <c r="A464" s="1"/>
      <c r="B464" s="11">
        <v>413</v>
      </c>
      <c r="C464" s="2" t="s">
        <v>963</v>
      </c>
      <c r="D464" s="3"/>
      <c r="E464" s="4">
        <v>45.3</v>
      </c>
      <c r="F464" s="4"/>
      <c r="G464" s="3" t="s">
        <v>33</v>
      </c>
      <c r="H464" s="3" t="s">
        <v>33</v>
      </c>
      <c r="I464" s="4"/>
      <c r="J464" s="4"/>
      <c r="K464" s="4"/>
      <c r="L464" s="4"/>
      <c r="M464" s="4"/>
      <c r="N464" s="4"/>
      <c r="O464" s="4">
        <f t="shared" ref="O464:O471" si="102">+E464</f>
        <v>45.3</v>
      </c>
      <c r="P464" s="4"/>
      <c r="Q464" s="4"/>
      <c r="R464" s="3"/>
      <c r="S464" s="3"/>
      <c r="T464" s="3" t="s">
        <v>154</v>
      </c>
      <c r="U464" s="3" t="s">
        <v>225</v>
      </c>
      <c r="V464" s="3"/>
      <c r="W464" s="3"/>
      <c r="X464" s="3"/>
      <c r="Y464" s="3"/>
      <c r="Z464" s="3"/>
      <c r="AA464" s="3"/>
      <c r="AB464" s="3"/>
      <c r="AC464" s="3" t="s">
        <v>1282</v>
      </c>
      <c r="AD464" s="3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3">
        <f t="shared" si="100"/>
        <v>45.3</v>
      </c>
      <c r="AS464" s="4">
        <f t="shared" si="101"/>
        <v>135.89999999999998</v>
      </c>
      <c r="AT464" s="4"/>
      <c r="AU464" s="4"/>
      <c r="AV464" s="4"/>
      <c r="AW464" s="215" t="s">
        <v>434</v>
      </c>
      <c r="AX464" s="3" t="s">
        <v>913</v>
      </c>
      <c r="AY464" s="3"/>
      <c r="AZ464" s="4"/>
    </row>
    <row r="465" spans="1:53">
      <c r="A465" s="1"/>
      <c r="B465" s="11">
        <v>412</v>
      </c>
      <c r="C465" s="12" t="s">
        <v>409</v>
      </c>
      <c r="D465" s="3"/>
      <c r="E465" s="4">
        <v>36.299999999999997</v>
      </c>
      <c r="F465" s="4"/>
      <c r="G465" s="3" t="s">
        <v>33</v>
      </c>
      <c r="H465" s="3" t="s">
        <v>33</v>
      </c>
      <c r="I465" s="4"/>
      <c r="J465" s="4"/>
      <c r="K465" s="4"/>
      <c r="L465" s="4"/>
      <c r="M465" s="4"/>
      <c r="N465" s="4"/>
      <c r="O465" s="4">
        <f t="shared" si="102"/>
        <v>36.299999999999997</v>
      </c>
      <c r="P465" s="4"/>
      <c r="Q465" s="4"/>
      <c r="R465" s="3"/>
      <c r="S465" s="3"/>
      <c r="T465" s="3" t="s">
        <v>154</v>
      </c>
      <c r="U465" s="3" t="s">
        <v>225</v>
      </c>
      <c r="V465" s="3"/>
      <c r="W465" s="3"/>
      <c r="X465" s="3"/>
      <c r="Y465" s="3"/>
      <c r="Z465" s="3"/>
      <c r="AA465" s="3"/>
      <c r="AB465" s="3"/>
      <c r="AC465" s="3" t="s">
        <v>1283</v>
      </c>
      <c r="AD465" s="3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3">
        <f t="shared" si="100"/>
        <v>36.299999999999997</v>
      </c>
      <c r="AS465" s="4">
        <f t="shared" si="101"/>
        <v>108.89999999999999</v>
      </c>
      <c r="AT465" s="4"/>
      <c r="AU465" s="4"/>
      <c r="AV465" s="4"/>
      <c r="AW465" s="215" t="s">
        <v>434</v>
      </c>
      <c r="AX465" s="3" t="s">
        <v>913</v>
      </c>
      <c r="AY465" s="3"/>
      <c r="AZ465" s="4"/>
    </row>
    <row r="466" spans="1:53">
      <c r="A466" s="1"/>
      <c r="B466" s="11">
        <v>411</v>
      </c>
      <c r="C466" s="12" t="s">
        <v>409</v>
      </c>
      <c r="D466" s="3"/>
      <c r="E466" s="4">
        <v>41.4</v>
      </c>
      <c r="F466" s="4"/>
      <c r="G466" s="3" t="s">
        <v>33</v>
      </c>
      <c r="H466" s="3" t="s">
        <v>33</v>
      </c>
      <c r="I466" s="4"/>
      <c r="J466" s="4"/>
      <c r="K466" s="4"/>
      <c r="L466" s="4"/>
      <c r="M466" s="4"/>
      <c r="N466" s="4"/>
      <c r="O466" s="4">
        <f t="shared" si="102"/>
        <v>41.4</v>
      </c>
      <c r="P466" s="4"/>
      <c r="Q466" s="4"/>
      <c r="R466" s="3"/>
      <c r="S466" s="3"/>
      <c r="T466" s="3" t="s">
        <v>154</v>
      </c>
      <c r="U466" s="3" t="s">
        <v>225</v>
      </c>
      <c r="V466" s="3"/>
      <c r="W466" s="3"/>
      <c r="X466" s="3"/>
      <c r="Y466" s="3"/>
      <c r="Z466" s="3"/>
      <c r="AA466" s="3"/>
      <c r="AB466" s="3"/>
      <c r="AC466" s="3" t="s">
        <v>598</v>
      </c>
      <c r="AD466" s="3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3">
        <f t="shared" si="100"/>
        <v>41.4</v>
      </c>
      <c r="AS466" s="4">
        <f t="shared" si="101"/>
        <v>124.19999999999999</v>
      </c>
      <c r="AT466" s="4"/>
      <c r="AU466" s="4"/>
      <c r="AV466" s="4"/>
      <c r="AW466" s="215" t="s">
        <v>434</v>
      </c>
      <c r="AX466" s="3" t="s">
        <v>913</v>
      </c>
      <c r="AY466" s="3"/>
      <c r="AZ466" s="4"/>
    </row>
    <row r="467" spans="1:53">
      <c r="A467" s="1"/>
      <c r="B467" s="11">
        <v>410</v>
      </c>
      <c r="C467" s="12" t="s">
        <v>409</v>
      </c>
      <c r="D467" s="3"/>
      <c r="E467" s="4">
        <v>50.5</v>
      </c>
      <c r="F467" s="4"/>
      <c r="G467" s="3" t="s">
        <v>33</v>
      </c>
      <c r="H467" s="3" t="s">
        <v>33</v>
      </c>
      <c r="I467" s="4"/>
      <c r="J467" s="4"/>
      <c r="K467" s="4"/>
      <c r="L467" s="4"/>
      <c r="M467" s="4"/>
      <c r="N467" s="4"/>
      <c r="O467" s="4">
        <f t="shared" si="102"/>
        <v>50.5</v>
      </c>
      <c r="P467" s="4"/>
      <c r="Q467" s="4"/>
      <c r="R467" s="3"/>
      <c r="S467" s="3"/>
      <c r="T467" s="3" t="s">
        <v>154</v>
      </c>
      <c r="U467" s="3" t="s">
        <v>225</v>
      </c>
      <c r="V467" s="3"/>
      <c r="W467" s="3"/>
      <c r="X467" s="3"/>
      <c r="Y467" s="3"/>
      <c r="Z467" s="3"/>
      <c r="AA467" s="3" t="s">
        <v>181</v>
      </c>
      <c r="AB467" s="3" t="s">
        <v>404</v>
      </c>
      <c r="AC467" s="3" t="s">
        <v>597</v>
      </c>
      <c r="AD467" s="3" t="s">
        <v>501</v>
      </c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3">
        <f t="shared" si="100"/>
        <v>50.5</v>
      </c>
      <c r="AS467" s="4">
        <f t="shared" si="101"/>
        <v>151.5</v>
      </c>
      <c r="AT467" s="4"/>
      <c r="AU467" s="4"/>
      <c r="AV467" s="4"/>
      <c r="AW467" s="215" t="s">
        <v>434</v>
      </c>
      <c r="AX467" s="3" t="s">
        <v>913</v>
      </c>
      <c r="AY467" s="3"/>
      <c r="AZ467" s="4"/>
    </row>
    <row r="468" spans="1:53">
      <c r="A468" s="1"/>
      <c r="B468" s="11">
        <v>409</v>
      </c>
      <c r="C468" s="2" t="s">
        <v>963</v>
      </c>
      <c r="D468" s="3"/>
      <c r="E468" s="4">
        <v>28</v>
      </c>
      <c r="F468" s="4"/>
      <c r="G468" s="3" t="s">
        <v>33</v>
      </c>
      <c r="H468" s="3" t="s">
        <v>33</v>
      </c>
      <c r="I468" s="4"/>
      <c r="J468" s="4"/>
      <c r="K468" s="4"/>
      <c r="L468" s="4"/>
      <c r="M468" s="4"/>
      <c r="N468" s="4"/>
      <c r="O468" s="4">
        <f t="shared" si="102"/>
        <v>28</v>
      </c>
      <c r="P468" s="4"/>
      <c r="Q468" s="4"/>
      <c r="R468" s="3" t="s">
        <v>354</v>
      </c>
      <c r="S468" s="3"/>
      <c r="T468" s="3" t="s">
        <v>191</v>
      </c>
      <c r="U468" s="3"/>
      <c r="V468" s="3" t="s">
        <v>192</v>
      </c>
      <c r="W468" s="3" t="s">
        <v>417</v>
      </c>
      <c r="X468" s="3"/>
      <c r="Y468" s="3"/>
      <c r="Z468" s="3"/>
      <c r="AA468" s="3"/>
      <c r="AB468" s="3"/>
      <c r="AC468" s="3" t="s">
        <v>597</v>
      </c>
      <c r="AD468" s="3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3">
        <f t="shared" si="100"/>
        <v>28</v>
      </c>
      <c r="AS468" s="4">
        <f t="shared" si="101"/>
        <v>84</v>
      </c>
      <c r="AT468" s="4"/>
      <c r="AU468" s="4"/>
      <c r="AV468" s="4"/>
      <c r="AW468" s="215" t="s">
        <v>434</v>
      </c>
      <c r="AX468" s="3" t="s">
        <v>913</v>
      </c>
      <c r="AY468" s="3"/>
      <c r="AZ468" s="4"/>
    </row>
    <row r="469" spans="1:53">
      <c r="A469" s="1"/>
      <c r="B469" s="11">
        <v>408</v>
      </c>
      <c r="C469" s="12" t="s">
        <v>409</v>
      </c>
      <c r="D469" s="3"/>
      <c r="E469" s="4">
        <v>27.3</v>
      </c>
      <c r="F469" s="4"/>
      <c r="G469" s="3" t="s">
        <v>33</v>
      </c>
      <c r="H469" s="3" t="s">
        <v>33</v>
      </c>
      <c r="I469" s="4"/>
      <c r="J469" s="4"/>
      <c r="K469" s="4"/>
      <c r="L469" s="4"/>
      <c r="M469" s="4"/>
      <c r="N469" s="4"/>
      <c r="O469" s="4">
        <f t="shared" si="102"/>
        <v>27.3</v>
      </c>
      <c r="P469" s="4"/>
      <c r="Q469" s="4"/>
      <c r="R469" s="3"/>
      <c r="S469" s="3"/>
      <c r="T469" s="3" t="s">
        <v>154</v>
      </c>
      <c r="U469" s="3" t="s">
        <v>225</v>
      </c>
      <c r="V469" s="3"/>
      <c r="W469" s="3"/>
      <c r="X469" s="3"/>
      <c r="Y469" s="3"/>
      <c r="Z469" s="3"/>
      <c r="AA469" s="3"/>
      <c r="AB469" s="3"/>
      <c r="AC469" s="3" t="s">
        <v>598</v>
      </c>
      <c r="AD469" s="3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3">
        <f t="shared" si="100"/>
        <v>27.3</v>
      </c>
      <c r="AS469" s="4">
        <f t="shared" si="101"/>
        <v>81.900000000000006</v>
      </c>
      <c r="AT469" s="4"/>
      <c r="AU469" s="4"/>
      <c r="AV469" s="4"/>
      <c r="AW469" s="215" t="s">
        <v>434</v>
      </c>
      <c r="AX469" s="3" t="s">
        <v>913</v>
      </c>
      <c r="AY469" s="3"/>
      <c r="AZ469" s="4"/>
    </row>
    <row r="470" spans="1:53">
      <c r="A470" s="1"/>
      <c r="B470" s="11">
        <v>407</v>
      </c>
      <c r="C470" s="12" t="s">
        <v>409</v>
      </c>
      <c r="D470" s="3"/>
      <c r="E470" s="4">
        <v>41.9</v>
      </c>
      <c r="F470" s="4"/>
      <c r="G470" s="3" t="s">
        <v>33</v>
      </c>
      <c r="H470" s="3" t="s">
        <v>33</v>
      </c>
      <c r="I470" s="4"/>
      <c r="J470" s="4"/>
      <c r="K470" s="4"/>
      <c r="L470" s="4"/>
      <c r="M470" s="4"/>
      <c r="N470" s="4"/>
      <c r="O470" s="4">
        <f t="shared" si="102"/>
        <v>41.9</v>
      </c>
      <c r="P470" s="4"/>
      <c r="Q470" s="4"/>
      <c r="R470" s="3"/>
      <c r="S470" s="3"/>
      <c r="T470" s="3" t="s">
        <v>154</v>
      </c>
      <c r="U470" s="3" t="s">
        <v>225</v>
      </c>
      <c r="V470" s="3"/>
      <c r="W470" s="3"/>
      <c r="X470" s="3"/>
      <c r="Y470" s="3"/>
      <c r="Z470" s="3"/>
      <c r="AA470" s="3" t="s">
        <v>181</v>
      </c>
      <c r="AB470" s="3" t="s">
        <v>404</v>
      </c>
      <c r="AC470" s="3" t="s">
        <v>405</v>
      </c>
      <c r="AD470" s="3" t="s">
        <v>501</v>
      </c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3">
        <f t="shared" si="100"/>
        <v>41.9</v>
      </c>
      <c r="AS470" s="4">
        <f t="shared" si="101"/>
        <v>125.69999999999999</v>
      </c>
      <c r="AT470" s="4"/>
      <c r="AU470" s="4"/>
      <c r="AV470" s="4"/>
      <c r="AW470" s="215" t="s">
        <v>434</v>
      </c>
      <c r="AX470" s="3" t="s">
        <v>913</v>
      </c>
      <c r="AY470" s="3"/>
      <c r="AZ470" s="4"/>
    </row>
    <row r="471" spans="1:53">
      <c r="A471" s="1"/>
      <c r="B471" s="11">
        <v>406</v>
      </c>
      <c r="C471" s="12" t="s">
        <v>409</v>
      </c>
      <c r="D471" s="3"/>
      <c r="E471" s="4">
        <v>50.9</v>
      </c>
      <c r="F471" s="4"/>
      <c r="G471" s="3" t="s">
        <v>33</v>
      </c>
      <c r="H471" s="3" t="s">
        <v>33</v>
      </c>
      <c r="I471" s="4"/>
      <c r="J471" s="4"/>
      <c r="K471" s="4"/>
      <c r="L471" s="4"/>
      <c r="M471" s="4"/>
      <c r="N471" s="4"/>
      <c r="O471" s="4">
        <f t="shared" si="102"/>
        <v>50.9</v>
      </c>
      <c r="P471" s="4"/>
      <c r="Q471" s="4"/>
      <c r="R471" s="3" t="s">
        <v>354</v>
      </c>
      <c r="S471" s="3"/>
      <c r="T471" s="3" t="s">
        <v>153</v>
      </c>
      <c r="U471" s="3"/>
      <c r="V471" s="3" t="s">
        <v>156</v>
      </c>
      <c r="W471" s="3" t="s">
        <v>417</v>
      </c>
      <c r="X471" s="3"/>
      <c r="Y471" s="3"/>
      <c r="Z471" s="3"/>
      <c r="AA471" s="3" t="s">
        <v>181</v>
      </c>
      <c r="AB471" s="3" t="s">
        <v>404</v>
      </c>
      <c r="AC471" s="3" t="s">
        <v>583</v>
      </c>
      <c r="AD471" s="3" t="s">
        <v>501</v>
      </c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3">
        <f t="shared" si="100"/>
        <v>50.9</v>
      </c>
      <c r="AS471" s="4">
        <f t="shared" si="101"/>
        <v>152.69999999999999</v>
      </c>
      <c r="AT471" s="4"/>
      <c r="AU471" s="4"/>
      <c r="AV471" s="4"/>
      <c r="AW471" s="215" t="s">
        <v>434</v>
      </c>
      <c r="AX471" s="3" t="s">
        <v>913</v>
      </c>
      <c r="AY471" s="3"/>
      <c r="AZ471" s="4"/>
    </row>
    <row r="472" spans="1:53" s="206" customFormat="1">
      <c r="A472" s="206" t="s">
        <v>364</v>
      </c>
      <c r="B472" s="207" t="s">
        <v>1085</v>
      </c>
      <c r="C472" s="210" t="s">
        <v>600</v>
      </c>
      <c r="D472" s="207" t="s">
        <v>1214</v>
      </c>
      <c r="E472" s="208">
        <f t="shared" ref="E472:AZ472" si="103">SUM(E473:E487)</f>
        <v>581.50000000000011</v>
      </c>
      <c r="F472" s="208">
        <f t="shared" si="103"/>
        <v>0</v>
      </c>
      <c r="G472" s="208">
        <f t="shared" si="103"/>
        <v>0</v>
      </c>
      <c r="H472" s="208">
        <f t="shared" si="103"/>
        <v>0</v>
      </c>
      <c r="I472" s="208">
        <f t="shared" si="103"/>
        <v>0</v>
      </c>
      <c r="J472" s="208">
        <f t="shared" si="103"/>
        <v>0</v>
      </c>
      <c r="K472" s="208">
        <f t="shared" si="103"/>
        <v>0</v>
      </c>
      <c r="L472" s="208">
        <f t="shared" si="103"/>
        <v>0</v>
      </c>
      <c r="M472" s="208">
        <f t="shared" si="103"/>
        <v>0</v>
      </c>
      <c r="N472" s="208">
        <f t="shared" si="103"/>
        <v>0</v>
      </c>
      <c r="O472" s="208">
        <f t="shared" si="103"/>
        <v>589.50000000000011</v>
      </c>
      <c r="P472" s="208">
        <f t="shared" si="103"/>
        <v>0</v>
      </c>
      <c r="Q472" s="208">
        <f t="shared" si="103"/>
        <v>0</v>
      </c>
      <c r="R472" s="208">
        <f t="shared" si="103"/>
        <v>0</v>
      </c>
      <c r="S472" s="208">
        <f t="shared" si="103"/>
        <v>0</v>
      </c>
      <c r="T472" s="208">
        <f t="shared" si="103"/>
        <v>0</v>
      </c>
      <c r="U472" s="208">
        <f t="shared" si="103"/>
        <v>0</v>
      </c>
      <c r="V472" s="208">
        <f t="shared" si="103"/>
        <v>0</v>
      </c>
      <c r="W472" s="208">
        <f t="shared" si="103"/>
        <v>0</v>
      </c>
      <c r="X472" s="208">
        <f t="shared" si="103"/>
        <v>0</v>
      </c>
      <c r="Y472" s="208">
        <f t="shared" si="103"/>
        <v>0</v>
      </c>
      <c r="Z472" s="208">
        <f t="shared" si="103"/>
        <v>0</v>
      </c>
      <c r="AA472" s="208">
        <f t="shared" si="103"/>
        <v>0</v>
      </c>
      <c r="AB472" s="208">
        <f t="shared" si="103"/>
        <v>0</v>
      </c>
      <c r="AC472" s="208">
        <f t="shared" si="103"/>
        <v>0</v>
      </c>
      <c r="AD472" s="208">
        <f t="shared" si="103"/>
        <v>0</v>
      </c>
      <c r="AE472" s="208">
        <f t="shared" si="103"/>
        <v>0</v>
      </c>
      <c r="AF472" s="208">
        <f t="shared" si="103"/>
        <v>0</v>
      </c>
      <c r="AG472" s="208">
        <f t="shared" si="103"/>
        <v>0</v>
      </c>
      <c r="AH472" s="208">
        <f t="shared" si="103"/>
        <v>0</v>
      </c>
      <c r="AI472" s="208">
        <f t="shared" si="103"/>
        <v>0</v>
      </c>
      <c r="AJ472" s="208">
        <f t="shared" si="103"/>
        <v>0</v>
      </c>
      <c r="AK472" s="208">
        <f t="shared" si="103"/>
        <v>0</v>
      </c>
      <c r="AL472" s="208">
        <f t="shared" si="103"/>
        <v>0</v>
      </c>
      <c r="AM472" s="208">
        <f t="shared" si="103"/>
        <v>0</v>
      </c>
      <c r="AN472" s="208">
        <f t="shared" si="103"/>
        <v>0</v>
      </c>
      <c r="AO472" s="208">
        <f t="shared" si="103"/>
        <v>0</v>
      </c>
      <c r="AP472" s="208">
        <f t="shared" si="103"/>
        <v>0</v>
      </c>
      <c r="AQ472" s="208">
        <f t="shared" si="103"/>
        <v>0</v>
      </c>
      <c r="AR472" s="208">
        <f t="shared" si="103"/>
        <v>542.80000000000007</v>
      </c>
      <c r="AS472" s="208">
        <f t="shared" si="103"/>
        <v>1628.4</v>
      </c>
      <c r="AT472" s="208">
        <f t="shared" si="103"/>
        <v>0</v>
      </c>
      <c r="AU472" s="208">
        <f t="shared" si="103"/>
        <v>0</v>
      </c>
      <c r="AV472" s="208">
        <f t="shared" si="103"/>
        <v>8</v>
      </c>
      <c r="AW472" s="208">
        <f t="shared" si="103"/>
        <v>0</v>
      </c>
      <c r="AX472" s="208">
        <f t="shared" si="103"/>
        <v>0</v>
      </c>
      <c r="AY472" s="208">
        <f t="shared" si="103"/>
        <v>0</v>
      </c>
      <c r="AZ472" s="208">
        <f t="shared" si="103"/>
        <v>0</v>
      </c>
      <c r="BA472" s="209"/>
    </row>
    <row r="473" spans="1:53">
      <c r="A473" s="1"/>
      <c r="B473" s="11">
        <v>414</v>
      </c>
      <c r="C473" s="217" t="s">
        <v>1087</v>
      </c>
      <c r="D473" s="3"/>
      <c r="E473" s="11"/>
      <c r="F473" s="4"/>
      <c r="G473" s="3" t="s">
        <v>33</v>
      </c>
      <c r="H473" s="3" t="s">
        <v>33</v>
      </c>
      <c r="I473" s="4"/>
      <c r="J473" s="4"/>
      <c r="K473" s="4"/>
      <c r="L473" s="4"/>
      <c r="M473" s="4"/>
      <c r="N473" s="4"/>
      <c r="O473" s="4">
        <v>8</v>
      </c>
      <c r="P473" s="4"/>
      <c r="Q473" s="4"/>
      <c r="R473" s="3" t="s">
        <v>354</v>
      </c>
      <c r="S473" s="4"/>
      <c r="T473" s="3" t="s">
        <v>153</v>
      </c>
      <c r="U473" s="3"/>
      <c r="V473" s="3" t="s">
        <v>156</v>
      </c>
      <c r="W473" s="3" t="s">
        <v>417</v>
      </c>
      <c r="X473" s="3"/>
      <c r="Y473" s="3"/>
      <c r="Z473" s="3" t="s">
        <v>345</v>
      </c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3"/>
      <c r="AP473" s="4"/>
      <c r="AQ473" s="4"/>
      <c r="AR473" s="3">
        <f t="shared" ref="AR473:AR486" si="104">+E473</f>
        <v>0</v>
      </c>
      <c r="AS473" s="4">
        <f t="shared" ref="AS473:AS486" si="105">+E473*3</f>
        <v>0</v>
      </c>
      <c r="AT473" s="4"/>
      <c r="AU473" s="4"/>
      <c r="AV473" s="4">
        <v>8</v>
      </c>
      <c r="AW473" s="215" t="s">
        <v>434</v>
      </c>
      <c r="AX473" s="3" t="s">
        <v>913</v>
      </c>
      <c r="AY473" s="4"/>
      <c r="AZ473" s="4"/>
    </row>
    <row r="474" spans="1:53">
      <c r="A474" s="1"/>
      <c r="B474" s="11">
        <v>415</v>
      </c>
      <c r="C474" s="12" t="s">
        <v>409</v>
      </c>
      <c r="D474" s="3"/>
      <c r="E474" s="4">
        <v>33.200000000000003</v>
      </c>
      <c r="F474" s="4"/>
      <c r="G474" s="3" t="s">
        <v>33</v>
      </c>
      <c r="H474" s="3" t="s">
        <v>33</v>
      </c>
      <c r="I474" s="4"/>
      <c r="J474" s="4"/>
      <c r="K474" s="4"/>
      <c r="L474" s="4"/>
      <c r="M474" s="4"/>
      <c r="N474" s="4"/>
      <c r="O474" s="4">
        <f t="shared" ref="O474:O487" si="106">+E474</f>
        <v>33.200000000000003</v>
      </c>
      <c r="P474" s="4"/>
      <c r="Q474" s="4"/>
      <c r="R474" s="3"/>
      <c r="S474" s="3"/>
      <c r="T474" s="3" t="s">
        <v>154</v>
      </c>
      <c r="U474" s="3" t="s">
        <v>225</v>
      </c>
      <c r="V474" s="3"/>
      <c r="W474" s="3"/>
      <c r="X474" s="3"/>
      <c r="Y474" s="3"/>
      <c r="Z474" s="3"/>
      <c r="AA474" s="3"/>
      <c r="AB474" s="3"/>
      <c r="AC474" s="3" t="s">
        <v>1280</v>
      </c>
      <c r="AD474" s="3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3">
        <f t="shared" si="104"/>
        <v>33.200000000000003</v>
      </c>
      <c r="AS474" s="4">
        <f t="shared" si="105"/>
        <v>99.600000000000009</v>
      </c>
      <c r="AT474" s="4"/>
      <c r="AU474" s="4"/>
      <c r="AV474" s="4"/>
      <c r="AW474" s="215" t="s">
        <v>434</v>
      </c>
      <c r="AX474" s="3" t="s">
        <v>913</v>
      </c>
      <c r="AY474" s="3"/>
      <c r="AZ474" s="4"/>
    </row>
    <row r="475" spans="1:53">
      <c r="A475" s="1"/>
      <c r="B475" s="11">
        <v>416</v>
      </c>
      <c r="C475" s="12" t="s">
        <v>409</v>
      </c>
      <c r="D475" s="3"/>
      <c r="E475" s="4">
        <v>46.5</v>
      </c>
      <c r="F475" s="4"/>
      <c r="G475" s="3" t="s">
        <v>33</v>
      </c>
      <c r="H475" s="3" t="s">
        <v>33</v>
      </c>
      <c r="I475" s="4"/>
      <c r="J475" s="4"/>
      <c r="K475" s="4"/>
      <c r="L475" s="4"/>
      <c r="M475" s="4"/>
      <c r="N475" s="4"/>
      <c r="O475" s="4">
        <f t="shared" si="106"/>
        <v>46.5</v>
      </c>
      <c r="P475" s="4"/>
      <c r="Q475" s="4"/>
      <c r="R475" s="3"/>
      <c r="S475" s="3"/>
      <c r="T475" s="3" t="s">
        <v>154</v>
      </c>
      <c r="U475" s="3" t="s">
        <v>225</v>
      </c>
      <c r="V475" s="3"/>
      <c r="W475" s="3"/>
      <c r="X475" s="3"/>
      <c r="Y475" s="3"/>
      <c r="Z475" s="3"/>
      <c r="AA475" s="3"/>
      <c r="AB475" s="3"/>
      <c r="AC475" s="3" t="s">
        <v>877</v>
      </c>
      <c r="AD475" s="3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3">
        <f t="shared" si="104"/>
        <v>46.5</v>
      </c>
      <c r="AS475" s="4">
        <f t="shared" si="105"/>
        <v>139.5</v>
      </c>
      <c r="AT475" s="4"/>
      <c r="AU475" s="4"/>
      <c r="AV475" s="4"/>
      <c r="AW475" s="215" t="s">
        <v>434</v>
      </c>
      <c r="AX475" s="3" t="s">
        <v>913</v>
      </c>
      <c r="AY475" s="3"/>
      <c r="AZ475" s="4"/>
    </row>
    <row r="476" spans="1:53">
      <c r="A476" s="1"/>
      <c r="B476" s="11">
        <v>417</v>
      </c>
      <c r="C476" s="12" t="s">
        <v>409</v>
      </c>
      <c r="D476" s="3"/>
      <c r="E476" s="4">
        <v>45.2</v>
      </c>
      <c r="F476" s="4"/>
      <c r="G476" s="3" t="s">
        <v>33</v>
      </c>
      <c r="H476" s="3" t="s">
        <v>33</v>
      </c>
      <c r="I476" s="4"/>
      <c r="J476" s="4"/>
      <c r="K476" s="4"/>
      <c r="L476" s="4"/>
      <c r="M476" s="4"/>
      <c r="N476" s="4"/>
      <c r="O476" s="4">
        <f t="shared" si="106"/>
        <v>45.2</v>
      </c>
      <c r="P476" s="4"/>
      <c r="Q476" s="4"/>
      <c r="R476" s="3"/>
      <c r="S476" s="3"/>
      <c r="T476" s="3" t="s">
        <v>154</v>
      </c>
      <c r="U476" s="3" t="s">
        <v>225</v>
      </c>
      <c r="V476" s="3"/>
      <c r="W476" s="3"/>
      <c r="X476" s="3"/>
      <c r="Y476" s="3"/>
      <c r="Z476" s="3"/>
      <c r="AA476" s="3"/>
      <c r="AB476" s="3"/>
      <c r="AC476" s="3" t="s">
        <v>599</v>
      </c>
      <c r="AD476" s="3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3">
        <f t="shared" si="104"/>
        <v>45.2</v>
      </c>
      <c r="AS476" s="4">
        <f t="shared" si="105"/>
        <v>135.60000000000002</v>
      </c>
      <c r="AT476" s="4"/>
      <c r="AU476" s="4"/>
      <c r="AV476" s="4"/>
      <c r="AW476" s="215" t="s">
        <v>434</v>
      </c>
      <c r="AX476" s="3" t="s">
        <v>913</v>
      </c>
      <c r="AY476" s="3"/>
      <c r="AZ476" s="4"/>
    </row>
    <row r="477" spans="1:53">
      <c r="A477" s="1"/>
      <c r="B477" s="11">
        <v>418</v>
      </c>
      <c r="C477" s="12" t="s">
        <v>409</v>
      </c>
      <c r="D477" s="3"/>
      <c r="E477" s="4">
        <v>45.7</v>
      </c>
      <c r="F477" s="4"/>
      <c r="G477" s="3" t="s">
        <v>33</v>
      </c>
      <c r="H477" s="3" t="s">
        <v>33</v>
      </c>
      <c r="I477" s="4"/>
      <c r="J477" s="4"/>
      <c r="K477" s="4"/>
      <c r="L477" s="4"/>
      <c r="M477" s="4"/>
      <c r="N477" s="4"/>
      <c r="O477" s="4">
        <f t="shared" si="106"/>
        <v>45.7</v>
      </c>
      <c r="P477" s="4"/>
      <c r="Q477" s="4"/>
      <c r="R477" s="3" t="s">
        <v>354</v>
      </c>
      <c r="S477" s="3"/>
      <c r="T477" s="3" t="s">
        <v>154</v>
      </c>
      <c r="U477" s="3" t="s">
        <v>225</v>
      </c>
      <c r="V477" s="3"/>
      <c r="W477" s="3"/>
      <c r="X477" s="3"/>
      <c r="Y477" s="3"/>
      <c r="Z477" s="3"/>
      <c r="AA477" s="3"/>
      <c r="AB477" s="3"/>
      <c r="AC477" s="3" t="s">
        <v>405</v>
      </c>
      <c r="AD477" s="3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3">
        <f t="shared" si="104"/>
        <v>45.7</v>
      </c>
      <c r="AS477" s="4">
        <f t="shared" si="105"/>
        <v>137.10000000000002</v>
      </c>
      <c r="AT477" s="4"/>
      <c r="AU477" s="4"/>
      <c r="AV477" s="4"/>
      <c r="AW477" s="215" t="s">
        <v>434</v>
      </c>
      <c r="AX477" s="3" t="s">
        <v>913</v>
      </c>
      <c r="AY477" s="3"/>
      <c r="AZ477" s="4"/>
    </row>
    <row r="478" spans="1:53">
      <c r="A478" s="1"/>
      <c r="B478" s="11">
        <v>419</v>
      </c>
      <c r="C478" s="12" t="s">
        <v>409</v>
      </c>
      <c r="D478" s="3"/>
      <c r="E478" s="4">
        <v>43.1</v>
      </c>
      <c r="F478" s="4"/>
      <c r="G478" s="3" t="s">
        <v>33</v>
      </c>
      <c r="H478" s="3" t="s">
        <v>33</v>
      </c>
      <c r="I478" s="4"/>
      <c r="J478" s="4"/>
      <c r="K478" s="4"/>
      <c r="L478" s="4"/>
      <c r="M478" s="4"/>
      <c r="N478" s="4"/>
      <c r="O478" s="4">
        <f t="shared" si="106"/>
        <v>43.1</v>
      </c>
      <c r="P478" s="4"/>
      <c r="Q478" s="4"/>
      <c r="R478" s="3"/>
      <c r="S478" s="3"/>
      <c r="T478" s="3" t="s">
        <v>154</v>
      </c>
      <c r="U478" s="3" t="s">
        <v>225</v>
      </c>
      <c r="V478" s="3"/>
      <c r="W478" s="3"/>
      <c r="X478" s="3"/>
      <c r="Y478" s="3"/>
      <c r="Z478" s="3"/>
      <c r="AA478" s="3"/>
      <c r="AB478" s="3"/>
      <c r="AC478" s="3" t="s">
        <v>583</v>
      </c>
      <c r="AD478" s="3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3">
        <f t="shared" si="104"/>
        <v>43.1</v>
      </c>
      <c r="AS478" s="4">
        <f t="shared" si="105"/>
        <v>129.30000000000001</v>
      </c>
      <c r="AT478" s="4"/>
      <c r="AU478" s="4"/>
      <c r="AV478" s="4"/>
      <c r="AW478" s="215" t="s">
        <v>434</v>
      </c>
      <c r="AX478" s="3" t="s">
        <v>913</v>
      </c>
      <c r="AY478" s="3"/>
      <c r="AZ478" s="4"/>
    </row>
    <row r="479" spans="1:53">
      <c r="A479" s="1"/>
      <c r="B479" s="11">
        <v>420</v>
      </c>
      <c r="C479" s="12" t="s">
        <v>409</v>
      </c>
      <c r="D479" s="3"/>
      <c r="E479" s="4">
        <v>44.5</v>
      </c>
      <c r="F479" s="4"/>
      <c r="G479" s="3" t="s">
        <v>33</v>
      </c>
      <c r="H479" s="3" t="s">
        <v>33</v>
      </c>
      <c r="I479" s="4"/>
      <c r="J479" s="4"/>
      <c r="K479" s="4"/>
      <c r="L479" s="4"/>
      <c r="M479" s="4"/>
      <c r="N479" s="4"/>
      <c r="O479" s="4">
        <f t="shared" si="106"/>
        <v>44.5</v>
      </c>
      <c r="P479" s="4"/>
      <c r="Q479" s="4"/>
      <c r="R479" s="3"/>
      <c r="S479" s="3"/>
      <c r="T479" s="3" t="s">
        <v>154</v>
      </c>
      <c r="U479" s="3" t="s">
        <v>225</v>
      </c>
      <c r="V479" s="3"/>
      <c r="W479" s="3"/>
      <c r="X479" s="3"/>
      <c r="Y479" s="3"/>
      <c r="Z479" s="3"/>
      <c r="AA479" s="3"/>
      <c r="AB479" s="3"/>
      <c r="AC479" s="3" t="s">
        <v>583</v>
      </c>
      <c r="AD479" s="3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3">
        <f t="shared" si="104"/>
        <v>44.5</v>
      </c>
      <c r="AS479" s="4">
        <f t="shared" si="105"/>
        <v>133.5</v>
      </c>
      <c r="AT479" s="4"/>
      <c r="AU479" s="4"/>
      <c r="AV479" s="4"/>
      <c r="AW479" s="215" t="s">
        <v>434</v>
      </c>
      <c r="AX479" s="3" t="s">
        <v>913</v>
      </c>
      <c r="AY479" s="3"/>
      <c r="AZ479" s="4"/>
    </row>
    <row r="480" spans="1:53">
      <c r="A480" s="1"/>
      <c r="B480" s="11">
        <v>421</v>
      </c>
      <c r="C480" s="12" t="s">
        <v>409</v>
      </c>
      <c r="D480" s="3"/>
      <c r="E480" s="4">
        <v>35.5</v>
      </c>
      <c r="F480" s="4"/>
      <c r="G480" s="3" t="s">
        <v>33</v>
      </c>
      <c r="H480" s="3" t="s">
        <v>33</v>
      </c>
      <c r="I480" s="4"/>
      <c r="J480" s="4"/>
      <c r="K480" s="4"/>
      <c r="L480" s="4"/>
      <c r="M480" s="4"/>
      <c r="N480" s="4"/>
      <c r="O480" s="4">
        <f t="shared" si="106"/>
        <v>35.5</v>
      </c>
      <c r="P480" s="4"/>
      <c r="Q480" s="4"/>
      <c r="R480" s="3"/>
      <c r="S480" s="3"/>
      <c r="T480" s="3" t="s">
        <v>154</v>
      </c>
      <c r="U480" s="3" t="s">
        <v>225</v>
      </c>
      <c r="V480" s="3"/>
      <c r="W480" s="3"/>
      <c r="X480" s="3"/>
      <c r="Y480" s="3"/>
      <c r="Z480" s="3"/>
      <c r="AA480" s="3"/>
      <c r="AB480" s="3"/>
      <c r="AC480" s="3" t="s">
        <v>405</v>
      </c>
      <c r="AD480" s="3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3">
        <f t="shared" si="104"/>
        <v>35.5</v>
      </c>
      <c r="AS480" s="4">
        <f t="shared" si="105"/>
        <v>106.5</v>
      </c>
      <c r="AT480" s="4"/>
      <c r="AU480" s="4"/>
      <c r="AV480" s="4"/>
      <c r="AW480" s="215" t="s">
        <v>434</v>
      </c>
      <c r="AX480" s="3" t="s">
        <v>913</v>
      </c>
      <c r="AY480" s="3"/>
      <c r="AZ480" s="4"/>
    </row>
    <row r="481" spans="1:53">
      <c r="A481" s="1"/>
      <c r="B481" s="11">
        <v>409</v>
      </c>
      <c r="C481" s="2" t="s">
        <v>963</v>
      </c>
      <c r="D481" s="3"/>
      <c r="E481" s="4">
        <v>33.299999999999997</v>
      </c>
      <c r="F481" s="4"/>
      <c r="G481" s="3" t="s">
        <v>33</v>
      </c>
      <c r="H481" s="3" t="s">
        <v>33</v>
      </c>
      <c r="I481" s="4"/>
      <c r="J481" s="4"/>
      <c r="K481" s="4"/>
      <c r="L481" s="4"/>
      <c r="M481" s="4"/>
      <c r="N481" s="4"/>
      <c r="O481" s="4">
        <f t="shared" si="106"/>
        <v>33.299999999999997</v>
      </c>
      <c r="P481" s="4"/>
      <c r="Q481" s="4"/>
      <c r="R481" s="3" t="s">
        <v>354</v>
      </c>
      <c r="S481" s="3"/>
      <c r="T481" s="3" t="s">
        <v>191</v>
      </c>
      <c r="U481" s="3"/>
      <c r="V481" s="3" t="s">
        <v>192</v>
      </c>
      <c r="W481" s="3" t="s">
        <v>417</v>
      </c>
      <c r="X481" s="3"/>
      <c r="Y481" s="3"/>
      <c r="Z481" s="3"/>
      <c r="AA481" s="3"/>
      <c r="AB481" s="3"/>
      <c r="AC481" s="3" t="s">
        <v>405</v>
      </c>
      <c r="AD481" s="3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3">
        <f t="shared" si="104"/>
        <v>33.299999999999997</v>
      </c>
      <c r="AS481" s="4">
        <f t="shared" si="105"/>
        <v>99.899999999999991</v>
      </c>
      <c r="AT481" s="4"/>
      <c r="AU481" s="4"/>
      <c r="AV481" s="4"/>
      <c r="AW481" s="215" t="s">
        <v>434</v>
      </c>
      <c r="AX481" s="3" t="s">
        <v>913</v>
      </c>
      <c r="AY481" s="3"/>
      <c r="AZ481" s="4"/>
    </row>
    <row r="482" spans="1:53">
      <c r="A482" s="1"/>
      <c r="B482" s="11">
        <v>423</v>
      </c>
      <c r="C482" s="12" t="s">
        <v>409</v>
      </c>
      <c r="D482" s="3"/>
      <c r="E482" s="4">
        <v>51</v>
      </c>
      <c r="F482" s="4"/>
      <c r="G482" s="3" t="s">
        <v>33</v>
      </c>
      <c r="H482" s="3" t="s">
        <v>33</v>
      </c>
      <c r="I482" s="4"/>
      <c r="J482" s="4"/>
      <c r="K482" s="4"/>
      <c r="L482" s="4"/>
      <c r="M482" s="4"/>
      <c r="N482" s="4"/>
      <c r="O482" s="4">
        <f t="shared" si="106"/>
        <v>51</v>
      </c>
      <c r="P482" s="4"/>
      <c r="Q482" s="4"/>
      <c r="R482" s="3"/>
      <c r="S482" s="3"/>
      <c r="T482" s="3" t="s">
        <v>154</v>
      </c>
      <c r="U482" s="3" t="s">
        <v>225</v>
      </c>
      <c r="V482" s="3"/>
      <c r="W482" s="3"/>
      <c r="X482" s="3"/>
      <c r="Y482" s="3"/>
      <c r="Z482" s="3"/>
      <c r="AA482" s="3" t="s">
        <v>181</v>
      </c>
      <c r="AB482" s="3" t="s">
        <v>404</v>
      </c>
      <c r="AC482" s="3" t="s">
        <v>405</v>
      </c>
      <c r="AD482" s="3" t="s">
        <v>501</v>
      </c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3">
        <f t="shared" si="104"/>
        <v>51</v>
      </c>
      <c r="AS482" s="4">
        <f t="shared" si="105"/>
        <v>153</v>
      </c>
      <c r="AT482" s="4"/>
      <c r="AU482" s="4"/>
      <c r="AV482" s="4"/>
      <c r="AW482" s="215" t="s">
        <v>434</v>
      </c>
      <c r="AX482" s="3" t="s">
        <v>913</v>
      </c>
      <c r="AY482" s="3"/>
      <c r="AZ482" s="4"/>
    </row>
    <row r="483" spans="1:53">
      <c r="A483" s="1"/>
      <c r="B483" s="11">
        <v>424</v>
      </c>
      <c r="C483" s="12" t="s">
        <v>409</v>
      </c>
      <c r="D483" s="3"/>
      <c r="E483" s="4">
        <v>34.1</v>
      </c>
      <c r="F483" s="4"/>
      <c r="G483" s="3" t="s">
        <v>33</v>
      </c>
      <c r="H483" s="3" t="s">
        <v>33</v>
      </c>
      <c r="I483" s="4"/>
      <c r="J483" s="4"/>
      <c r="K483" s="4"/>
      <c r="L483" s="4"/>
      <c r="M483" s="4"/>
      <c r="N483" s="4"/>
      <c r="O483" s="4">
        <f t="shared" si="106"/>
        <v>34.1</v>
      </c>
      <c r="P483" s="4"/>
      <c r="Q483" s="4"/>
      <c r="R483" s="3"/>
      <c r="S483" s="3"/>
      <c r="T483" s="3" t="s">
        <v>154</v>
      </c>
      <c r="U483" s="3" t="s">
        <v>225</v>
      </c>
      <c r="V483" s="3"/>
      <c r="W483" s="3"/>
      <c r="X483" s="3"/>
      <c r="Y483" s="3"/>
      <c r="Z483" s="3"/>
      <c r="AA483" s="3"/>
      <c r="AB483" s="3"/>
      <c r="AC483" s="3" t="s">
        <v>405</v>
      </c>
      <c r="AD483" s="3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3">
        <f t="shared" si="104"/>
        <v>34.1</v>
      </c>
      <c r="AS483" s="4">
        <f t="shared" si="105"/>
        <v>102.30000000000001</v>
      </c>
      <c r="AT483" s="4"/>
      <c r="AU483" s="4"/>
      <c r="AV483" s="4"/>
      <c r="AW483" s="215" t="s">
        <v>434</v>
      </c>
      <c r="AX483" s="3" t="s">
        <v>913</v>
      </c>
      <c r="AY483" s="3"/>
      <c r="AZ483" s="4"/>
    </row>
    <row r="484" spans="1:53">
      <c r="A484" s="1"/>
      <c r="B484" s="11">
        <v>425</v>
      </c>
      <c r="C484" s="12" t="s">
        <v>409</v>
      </c>
      <c r="D484" s="3"/>
      <c r="E484" s="4">
        <v>38.5</v>
      </c>
      <c r="F484" s="4"/>
      <c r="G484" s="3" t="s">
        <v>33</v>
      </c>
      <c r="H484" s="3" t="s">
        <v>33</v>
      </c>
      <c r="I484" s="4"/>
      <c r="J484" s="4"/>
      <c r="K484" s="4"/>
      <c r="L484" s="4"/>
      <c r="M484" s="4"/>
      <c r="N484" s="4"/>
      <c r="O484" s="4">
        <f t="shared" si="106"/>
        <v>38.5</v>
      </c>
      <c r="P484" s="4"/>
      <c r="Q484" s="4"/>
      <c r="R484" s="3"/>
      <c r="S484" s="3"/>
      <c r="T484" s="3" t="s">
        <v>154</v>
      </c>
      <c r="U484" s="3" t="s">
        <v>225</v>
      </c>
      <c r="V484" s="3"/>
      <c r="W484" s="3"/>
      <c r="X484" s="3"/>
      <c r="Y484" s="3"/>
      <c r="Z484" s="3"/>
      <c r="AA484" s="3" t="s">
        <v>181</v>
      </c>
      <c r="AB484" s="3" t="s">
        <v>404</v>
      </c>
      <c r="AC484" s="3" t="s">
        <v>405</v>
      </c>
      <c r="AD484" s="3" t="s">
        <v>501</v>
      </c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3">
        <f t="shared" si="104"/>
        <v>38.5</v>
      </c>
      <c r="AS484" s="4">
        <f t="shared" si="105"/>
        <v>115.5</v>
      </c>
      <c r="AT484" s="4"/>
      <c r="AU484" s="4"/>
      <c r="AV484" s="4"/>
      <c r="AW484" s="215" t="s">
        <v>434</v>
      </c>
      <c r="AX484" s="3" t="s">
        <v>913</v>
      </c>
      <c r="AY484" s="3"/>
      <c r="AZ484" s="4"/>
    </row>
    <row r="485" spans="1:53">
      <c r="A485" s="1"/>
      <c r="B485" s="11">
        <v>426</v>
      </c>
      <c r="C485" s="2" t="s">
        <v>409</v>
      </c>
      <c r="D485" s="3"/>
      <c r="E485" s="4">
        <v>55.2</v>
      </c>
      <c r="F485" s="4"/>
      <c r="G485" s="3" t="s">
        <v>33</v>
      </c>
      <c r="H485" s="3" t="s">
        <v>33</v>
      </c>
      <c r="I485" s="4"/>
      <c r="J485" s="4"/>
      <c r="K485" s="4"/>
      <c r="L485" s="4"/>
      <c r="M485" s="4"/>
      <c r="N485" s="4"/>
      <c r="O485" s="4">
        <f t="shared" si="106"/>
        <v>55.2</v>
      </c>
      <c r="P485" s="4"/>
      <c r="Q485" s="4"/>
      <c r="R485" s="3"/>
      <c r="S485" s="3"/>
      <c r="T485" s="3" t="s">
        <v>154</v>
      </c>
      <c r="U485" s="3" t="s">
        <v>225</v>
      </c>
      <c r="V485" s="3"/>
      <c r="W485" s="3"/>
      <c r="X485" s="3"/>
      <c r="Y485" s="3"/>
      <c r="Z485" s="3"/>
      <c r="AA485" s="3"/>
      <c r="AB485" s="3"/>
      <c r="AC485" s="3" t="s">
        <v>405</v>
      </c>
      <c r="AD485" s="3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3">
        <f t="shared" si="104"/>
        <v>55.2</v>
      </c>
      <c r="AS485" s="4">
        <f t="shared" si="105"/>
        <v>165.60000000000002</v>
      </c>
      <c r="AT485" s="4"/>
      <c r="AU485" s="4"/>
      <c r="AV485" s="4"/>
      <c r="AW485" s="215" t="s">
        <v>434</v>
      </c>
      <c r="AX485" s="3" t="s">
        <v>913</v>
      </c>
      <c r="AY485" s="3"/>
      <c r="AZ485" s="4"/>
    </row>
    <row r="486" spans="1:53">
      <c r="A486" s="1"/>
      <c r="B486" s="11">
        <v>409</v>
      </c>
      <c r="C486" s="2" t="s">
        <v>963</v>
      </c>
      <c r="D486" s="3"/>
      <c r="E486" s="4">
        <v>37</v>
      </c>
      <c r="F486" s="4"/>
      <c r="G486" s="3" t="s">
        <v>33</v>
      </c>
      <c r="H486" s="3" t="s">
        <v>33</v>
      </c>
      <c r="I486" s="4"/>
      <c r="J486" s="4"/>
      <c r="K486" s="4"/>
      <c r="L486" s="4"/>
      <c r="M486" s="4"/>
      <c r="N486" s="4"/>
      <c r="O486" s="4">
        <f t="shared" si="106"/>
        <v>37</v>
      </c>
      <c r="P486" s="4"/>
      <c r="Q486" s="4"/>
      <c r="R486" s="3" t="s">
        <v>354</v>
      </c>
      <c r="S486" s="3"/>
      <c r="T486" s="3" t="s">
        <v>191</v>
      </c>
      <c r="U486" s="3"/>
      <c r="V486" s="3" t="s">
        <v>192</v>
      </c>
      <c r="W486" s="3" t="s">
        <v>417</v>
      </c>
      <c r="X486" s="3"/>
      <c r="Y486" s="3"/>
      <c r="Z486" s="3"/>
      <c r="AA486" s="3"/>
      <c r="AB486" s="3"/>
      <c r="AC486" s="3" t="s">
        <v>405</v>
      </c>
      <c r="AD486" s="3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3">
        <f t="shared" si="104"/>
        <v>37</v>
      </c>
      <c r="AS486" s="4">
        <f t="shared" si="105"/>
        <v>111</v>
      </c>
      <c r="AT486" s="4"/>
      <c r="AU486" s="4"/>
      <c r="AV486" s="4"/>
      <c r="AW486" s="215" t="s">
        <v>434</v>
      </c>
      <c r="AX486" s="3" t="s">
        <v>913</v>
      </c>
      <c r="AY486" s="3"/>
      <c r="AZ486" s="4"/>
    </row>
    <row r="487" spans="1:53">
      <c r="A487" s="1"/>
      <c r="B487" s="11">
        <v>428</v>
      </c>
      <c r="C487" s="2" t="s">
        <v>963</v>
      </c>
      <c r="D487" s="3"/>
      <c r="E487" s="4">
        <v>38.700000000000003</v>
      </c>
      <c r="F487" s="4"/>
      <c r="G487" s="3" t="s">
        <v>33</v>
      </c>
      <c r="H487" s="3" t="s">
        <v>33</v>
      </c>
      <c r="I487" s="4"/>
      <c r="J487" s="4"/>
      <c r="K487" s="4"/>
      <c r="L487" s="4"/>
      <c r="M487" s="4"/>
      <c r="N487" s="4"/>
      <c r="O487" s="4">
        <f t="shared" si="106"/>
        <v>38.700000000000003</v>
      </c>
      <c r="P487" s="4"/>
      <c r="Q487" s="4"/>
      <c r="R487" s="3" t="s">
        <v>354</v>
      </c>
      <c r="S487" s="3"/>
      <c r="T487" s="3" t="s">
        <v>153</v>
      </c>
      <c r="U487" s="3"/>
      <c r="V487" s="3" t="s">
        <v>156</v>
      </c>
      <c r="W487" s="3" t="s">
        <v>417</v>
      </c>
      <c r="X487" s="3"/>
      <c r="Y487" s="3"/>
      <c r="Z487" s="3"/>
      <c r="AA487" s="3" t="s">
        <v>181</v>
      </c>
      <c r="AB487" s="3" t="s">
        <v>404</v>
      </c>
      <c r="AC487" s="3" t="s">
        <v>583</v>
      </c>
      <c r="AD487" s="3" t="s">
        <v>501</v>
      </c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3"/>
      <c r="AS487" s="4"/>
      <c r="AT487" s="4"/>
      <c r="AU487" s="4"/>
      <c r="AV487" s="4"/>
      <c r="AW487" s="215"/>
      <c r="AX487" s="3"/>
      <c r="AY487" s="3"/>
      <c r="AZ487" s="4"/>
    </row>
    <row r="488" spans="1:53" s="206" customFormat="1">
      <c r="A488" s="206" t="s">
        <v>364</v>
      </c>
      <c r="B488" s="207" t="s">
        <v>1086</v>
      </c>
      <c r="C488" s="210" t="s">
        <v>1038</v>
      </c>
      <c r="D488" s="207" t="s">
        <v>1214</v>
      </c>
      <c r="E488" s="208">
        <f>SUM(E489:E497)</f>
        <v>316.60000000000002</v>
      </c>
      <c r="F488" s="208">
        <f>SUM(F489:F497)</f>
        <v>0</v>
      </c>
      <c r="G488" s="212"/>
      <c r="H488" s="212"/>
      <c r="I488" s="208">
        <f t="shared" ref="I488:AZ488" si="107">SUM(I489:I497)</f>
        <v>0</v>
      </c>
      <c r="J488" s="208">
        <f t="shared" si="107"/>
        <v>0</v>
      </c>
      <c r="K488" s="208">
        <f t="shared" si="107"/>
        <v>0</v>
      </c>
      <c r="L488" s="208">
        <f t="shared" si="107"/>
        <v>0</v>
      </c>
      <c r="M488" s="208">
        <f t="shared" si="107"/>
        <v>0</v>
      </c>
      <c r="N488" s="208">
        <f t="shared" si="107"/>
        <v>0</v>
      </c>
      <c r="O488" s="208">
        <f t="shared" si="107"/>
        <v>317.60000000000002</v>
      </c>
      <c r="P488" s="208">
        <f t="shared" si="107"/>
        <v>0</v>
      </c>
      <c r="Q488" s="208">
        <f t="shared" si="107"/>
        <v>0</v>
      </c>
      <c r="R488" s="208">
        <f t="shared" si="107"/>
        <v>0</v>
      </c>
      <c r="S488" s="208">
        <f t="shared" si="107"/>
        <v>0</v>
      </c>
      <c r="T488" s="208">
        <f t="shared" si="107"/>
        <v>0</v>
      </c>
      <c r="U488" s="208">
        <f t="shared" si="107"/>
        <v>0</v>
      </c>
      <c r="V488" s="208">
        <f t="shared" si="107"/>
        <v>0</v>
      </c>
      <c r="W488" s="208">
        <f t="shared" si="107"/>
        <v>0</v>
      </c>
      <c r="X488" s="208">
        <f t="shared" si="107"/>
        <v>0</v>
      </c>
      <c r="Y488" s="208">
        <f t="shared" si="107"/>
        <v>0</v>
      </c>
      <c r="Z488" s="208">
        <f t="shared" si="107"/>
        <v>0</v>
      </c>
      <c r="AA488" s="208">
        <f t="shared" si="107"/>
        <v>0</v>
      </c>
      <c r="AB488" s="208">
        <f t="shared" si="107"/>
        <v>0</v>
      </c>
      <c r="AC488" s="208">
        <f t="shared" si="107"/>
        <v>0</v>
      </c>
      <c r="AD488" s="208">
        <f t="shared" si="107"/>
        <v>0</v>
      </c>
      <c r="AE488" s="208">
        <f t="shared" si="107"/>
        <v>0</v>
      </c>
      <c r="AF488" s="208">
        <f t="shared" si="107"/>
        <v>0</v>
      </c>
      <c r="AG488" s="208">
        <f t="shared" si="107"/>
        <v>0</v>
      </c>
      <c r="AH488" s="208">
        <f t="shared" si="107"/>
        <v>0</v>
      </c>
      <c r="AI488" s="208">
        <f t="shared" si="107"/>
        <v>0</v>
      </c>
      <c r="AJ488" s="208">
        <f t="shared" si="107"/>
        <v>0</v>
      </c>
      <c r="AK488" s="208">
        <f t="shared" si="107"/>
        <v>0</v>
      </c>
      <c r="AL488" s="208">
        <f t="shared" si="107"/>
        <v>0</v>
      </c>
      <c r="AM488" s="208">
        <f t="shared" si="107"/>
        <v>0</v>
      </c>
      <c r="AN488" s="208">
        <f t="shared" si="107"/>
        <v>0</v>
      </c>
      <c r="AO488" s="208">
        <f t="shared" si="107"/>
        <v>0</v>
      </c>
      <c r="AP488" s="208">
        <f t="shared" si="107"/>
        <v>0</v>
      </c>
      <c r="AQ488" s="208">
        <f t="shared" si="107"/>
        <v>0</v>
      </c>
      <c r="AR488" s="208">
        <f t="shared" si="107"/>
        <v>246.89999999999998</v>
      </c>
      <c r="AS488" s="208">
        <f t="shared" si="107"/>
        <v>740.7</v>
      </c>
      <c r="AT488" s="208">
        <f t="shared" si="107"/>
        <v>0</v>
      </c>
      <c r="AU488" s="208">
        <f t="shared" si="107"/>
        <v>0</v>
      </c>
      <c r="AV488" s="208">
        <f t="shared" si="107"/>
        <v>0</v>
      </c>
      <c r="AW488" s="208">
        <f t="shared" si="107"/>
        <v>0</v>
      </c>
      <c r="AX488" s="208">
        <f t="shared" si="107"/>
        <v>0</v>
      </c>
      <c r="AY488" s="208">
        <f t="shared" si="107"/>
        <v>0</v>
      </c>
      <c r="AZ488" s="208">
        <f t="shared" si="107"/>
        <v>0</v>
      </c>
      <c r="BA488" s="209"/>
    </row>
    <row r="489" spans="1:53">
      <c r="A489" s="1"/>
      <c r="B489" s="11">
        <v>418</v>
      </c>
      <c r="C489" s="12" t="s">
        <v>409</v>
      </c>
      <c r="D489" s="3"/>
      <c r="E489" s="4"/>
      <c r="F489" s="4"/>
      <c r="G489" s="3" t="s">
        <v>33</v>
      </c>
      <c r="H489" s="3" t="s">
        <v>33</v>
      </c>
      <c r="I489" s="4"/>
      <c r="J489" s="4"/>
      <c r="K489" s="4"/>
      <c r="L489" s="4"/>
      <c r="M489" s="4"/>
      <c r="N489" s="4"/>
      <c r="O489" s="4">
        <v>1</v>
      </c>
      <c r="P489" s="4"/>
      <c r="Q489" s="4"/>
      <c r="R489" s="3" t="s">
        <v>354</v>
      </c>
      <c r="S489" s="3"/>
      <c r="T489" s="3" t="s">
        <v>153</v>
      </c>
      <c r="U489" s="3"/>
      <c r="V489" s="3" t="s">
        <v>156</v>
      </c>
      <c r="W489" s="3" t="s">
        <v>417</v>
      </c>
      <c r="X489" s="3"/>
      <c r="Y489" s="3"/>
      <c r="Z489" s="3" t="s">
        <v>250</v>
      </c>
      <c r="AA489" s="3"/>
      <c r="AB489" s="3"/>
      <c r="AC489" s="3"/>
      <c r="AD489" s="3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3">
        <f>+E489</f>
        <v>0</v>
      </c>
      <c r="AS489" s="4">
        <f>+E489*3</f>
        <v>0</v>
      </c>
      <c r="AT489" s="4"/>
      <c r="AU489" s="4"/>
      <c r="AV489" s="4"/>
      <c r="AW489" s="215" t="s">
        <v>434</v>
      </c>
      <c r="AX489" s="3" t="s">
        <v>913</v>
      </c>
      <c r="AY489" s="3"/>
      <c r="AZ489" s="4"/>
    </row>
    <row r="490" spans="1:53">
      <c r="A490" s="1"/>
      <c r="B490" s="11" t="s">
        <v>1088</v>
      </c>
      <c r="C490" s="2" t="s">
        <v>409</v>
      </c>
      <c r="D490" s="3"/>
      <c r="E490" s="4">
        <v>43.1</v>
      </c>
      <c r="F490" s="4"/>
      <c r="G490" s="3" t="s">
        <v>33</v>
      </c>
      <c r="H490" s="3" t="s">
        <v>33</v>
      </c>
      <c r="I490" s="4"/>
      <c r="J490" s="4"/>
      <c r="K490" s="4"/>
      <c r="L490" s="4"/>
      <c r="M490" s="4"/>
      <c r="N490" s="4"/>
      <c r="O490" s="4">
        <f t="shared" ref="O490:O497" si="108">+E490</f>
        <v>43.1</v>
      </c>
      <c r="P490" s="4"/>
      <c r="Q490" s="4"/>
      <c r="R490" s="3"/>
      <c r="S490" s="3"/>
      <c r="T490" s="3" t="s">
        <v>154</v>
      </c>
      <c r="U490" s="3" t="s">
        <v>225</v>
      </c>
      <c r="V490" s="3"/>
      <c r="W490" s="3"/>
      <c r="X490" s="3"/>
      <c r="Y490" s="3"/>
      <c r="Z490" s="3"/>
      <c r="AA490" s="3"/>
      <c r="AB490" s="3"/>
      <c r="AC490" s="3" t="s">
        <v>597</v>
      </c>
      <c r="AD490" s="3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3">
        <f>+E490</f>
        <v>43.1</v>
      </c>
      <c r="AS490" s="4">
        <f>+E490*3</f>
        <v>129.30000000000001</v>
      </c>
      <c r="AT490" s="4"/>
      <c r="AU490" s="4"/>
      <c r="AV490" s="4"/>
      <c r="AW490" s="215" t="s">
        <v>434</v>
      </c>
      <c r="AX490" s="3" t="s">
        <v>913</v>
      </c>
      <c r="AY490" s="3"/>
      <c r="AZ490" s="4"/>
    </row>
    <row r="491" spans="1:53">
      <c r="A491" s="1"/>
      <c r="B491" s="11" t="s">
        <v>1089</v>
      </c>
      <c r="C491" s="2" t="s">
        <v>963</v>
      </c>
      <c r="D491" s="3"/>
      <c r="E491" s="4">
        <v>35.1</v>
      </c>
      <c r="F491" s="4"/>
      <c r="G491" s="3" t="s">
        <v>33</v>
      </c>
      <c r="H491" s="3" t="s">
        <v>33</v>
      </c>
      <c r="I491" s="4"/>
      <c r="J491" s="4"/>
      <c r="K491" s="4"/>
      <c r="L491" s="4"/>
      <c r="M491" s="4"/>
      <c r="N491" s="4"/>
      <c r="O491" s="4">
        <f t="shared" si="108"/>
        <v>35.1</v>
      </c>
      <c r="P491" s="4"/>
      <c r="Q491" s="4"/>
      <c r="R491" s="3"/>
      <c r="S491" s="3"/>
      <c r="T491" s="3" t="s">
        <v>154</v>
      </c>
      <c r="U491" s="3" t="s">
        <v>225</v>
      </c>
      <c r="V491" s="3"/>
      <c r="W491" s="3"/>
      <c r="X491" s="3"/>
      <c r="Y491" s="3"/>
      <c r="Z491" s="3"/>
      <c r="AA491" s="3"/>
      <c r="AB491" s="3"/>
      <c r="AC491" s="3"/>
      <c r="AD491" s="3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3"/>
      <c r="AS491" s="4"/>
      <c r="AT491" s="4"/>
      <c r="AU491" s="4"/>
      <c r="AV491" s="4"/>
      <c r="AW491" s="215"/>
      <c r="AX491" s="3"/>
      <c r="AY491" s="3"/>
      <c r="AZ491" s="4"/>
    </row>
    <row r="492" spans="1:53">
      <c r="A492" s="1"/>
      <c r="B492" s="11" t="s">
        <v>1090</v>
      </c>
      <c r="C492" s="2" t="s">
        <v>409</v>
      </c>
      <c r="D492" s="3"/>
      <c r="E492" s="4">
        <v>32</v>
      </c>
      <c r="F492" s="4"/>
      <c r="G492" s="3" t="s">
        <v>33</v>
      </c>
      <c r="H492" s="3" t="s">
        <v>33</v>
      </c>
      <c r="I492" s="4"/>
      <c r="J492" s="4"/>
      <c r="K492" s="4"/>
      <c r="L492" s="4"/>
      <c r="M492" s="4"/>
      <c r="N492" s="4"/>
      <c r="O492" s="4">
        <f t="shared" si="108"/>
        <v>32</v>
      </c>
      <c r="P492" s="4"/>
      <c r="Q492" s="4"/>
      <c r="R492" s="3"/>
      <c r="S492" s="3"/>
      <c r="T492" s="3" t="s">
        <v>154</v>
      </c>
      <c r="U492" s="3" t="s">
        <v>225</v>
      </c>
      <c r="V492" s="3"/>
      <c r="W492" s="3"/>
      <c r="X492" s="3"/>
      <c r="Y492" s="3"/>
      <c r="Z492" s="3"/>
      <c r="AA492" s="3"/>
      <c r="AB492" s="3"/>
      <c r="AC492" s="3" t="s">
        <v>405</v>
      </c>
      <c r="AD492" s="3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3">
        <f>+E492</f>
        <v>32</v>
      </c>
      <c r="AS492" s="4">
        <f>+E492*3</f>
        <v>96</v>
      </c>
      <c r="AT492" s="4"/>
      <c r="AU492" s="4"/>
      <c r="AV492" s="4"/>
      <c r="AW492" s="215" t="s">
        <v>434</v>
      </c>
      <c r="AX492" s="3" t="s">
        <v>913</v>
      </c>
      <c r="AY492" s="3"/>
      <c r="AZ492" s="4"/>
    </row>
    <row r="493" spans="1:53">
      <c r="A493" s="1"/>
      <c r="B493" s="11">
        <v>409</v>
      </c>
      <c r="C493" s="2" t="s">
        <v>963</v>
      </c>
      <c r="D493" s="3"/>
      <c r="E493" s="4">
        <v>56</v>
      </c>
      <c r="F493" s="4"/>
      <c r="G493" s="3" t="s">
        <v>33</v>
      </c>
      <c r="H493" s="3" t="s">
        <v>33</v>
      </c>
      <c r="I493" s="4"/>
      <c r="J493" s="4"/>
      <c r="K493" s="4"/>
      <c r="L493" s="4"/>
      <c r="M493" s="4"/>
      <c r="N493" s="4"/>
      <c r="O493" s="4">
        <f t="shared" si="108"/>
        <v>56</v>
      </c>
      <c r="P493" s="4"/>
      <c r="Q493" s="4"/>
      <c r="R493" s="3" t="s">
        <v>354</v>
      </c>
      <c r="S493" s="3"/>
      <c r="T493" s="3" t="s">
        <v>191</v>
      </c>
      <c r="U493" s="3"/>
      <c r="V493" s="3" t="s">
        <v>192</v>
      </c>
      <c r="W493" s="3" t="s">
        <v>417</v>
      </c>
      <c r="X493" s="3"/>
      <c r="Y493" s="3"/>
      <c r="Z493" s="3"/>
      <c r="AA493" s="3"/>
      <c r="AB493" s="3"/>
      <c r="AC493" s="3" t="s">
        <v>405</v>
      </c>
      <c r="AD493" s="3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3">
        <f>+E493</f>
        <v>56</v>
      </c>
      <c r="AS493" s="4">
        <f>+E493*3</f>
        <v>168</v>
      </c>
      <c r="AT493" s="4"/>
      <c r="AU493" s="4"/>
      <c r="AV493" s="4"/>
      <c r="AW493" s="215" t="s">
        <v>434</v>
      </c>
      <c r="AX493" s="3" t="s">
        <v>913</v>
      </c>
      <c r="AY493" s="3"/>
      <c r="AZ493" s="4"/>
    </row>
    <row r="494" spans="1:53">
      <c r="A494" s="1"/>
      <c r="B494" s="11" t="s">
        <v>1091</v>
      </c>
      <c r="C494" s="2" t="s">
        <v>409</v>
      </c>
      <c r="D494" s="3"/>
      <c r="E494" s="4">
        <v>38.1</v>
      </c>
      <c r="F494" s="4"/>
      <c r="G494" s="3" t="s">
        <v>33</v>
      </c>
      <c r="H494" s="3" t="s">
        <v>33</v>
      </c>
      <c r="I494" s="4"/>
      <c r="J494" s="4"/>
      <c r="K494" s="4"/>
      <c r="L494" s="4"/>
      <c r="M494" s="4"/>
      <c r="N494" s="4"/>
      <c r="O494" s="4">
        <f t="shared" si="108"/>
        <v>38.1</v>
      </c>
      <c r="P494" s="4"/>
      <c r="Q494" s="4"/>
      <c r="R494" s="3"/>
      <c r="S494" s="3"/>
      <c r="T494" s="3" t="s">
        <v>154</v>
      </c>
      <c r="U494" s="3" t="s">
        <v>225</v>
      </c>
      <c r="V494" s="3"/>
      <c r="W494" s="3"/>
      <c r="X494" s="3"/>
      <c r="Y494" s="3"/>
      <c r="Z494" s="3"/>
      <c r="AA494" s="3" t="s">
        <v>181</v>
      </c>
      <c r="AB494" s="3" t="s">
        <v>404</v>
      </c>
      <c r="AC494" s="3" t="s">
        <v>583</v>
      </c>
      <c r="AD494" s="3" t="s">
        <v>501</v>
      </c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3">
        <f>+E494</f>
        <v>38.1</v>
      </c>
      <c r="AS494" s="4">
        <f>+E494*3</f>
        <v>114.30000000000001</v>
      </c>
      <c r="AT494" s="4"/>
      <c r="AU494" s="4"/>
      <c r="AV494" s="4"/>
      <c r="AW494" s="215" t="s">
        <v>434</v>
      </c>
      <c r="AX494" s="3" t="s">
        <v>913</v>
      </c>
      <c r="AY494" s="3"/>
      <c r="AZ494" s="4"/>
    </row>
    <row r="495" spans="1:53">
      <c r="A495" s="1"/>
      <c r="B495" s="11" t="s">
        <v>1092</v>
      </c>
      <c r="C495" s="2" t="s">
        <v>409</v>
      </c>
      <c r="D495" s="3"/>
      <c r="E495" s="4">
        <v>35.5</v>
      </c>
      <c r="F495" s="4"/>
      <c r="G495" s="3" t="s">
        <v>33</v>
      </c>
      <c r="H495" s="3" t="s">
        <v>33</v>
      </c>
      <c r="I495" s="4"/>
      <c r="J495" s="4"/>
      <c r="K495" s="4"/>
      <c r="L495" s="4"/>
      <c r="M495" s="4"/>
      <c r="N495" s="4"/>
      <c r="O495" s="4">
        <f t="shared" si="108"/>
        <v>35.5</v>
      </c>
      <c r="P495" s="4"/>
      <c r="Q495" s="4"/>
      <c r="R495" s="3"/>
      <c r="S495" s="3"/>
      <c r="T495" s="3" t="s">
        <v>154</v>
      </c>
      <c r="U495" s="3" t="s">
        <v>225</v>
      </c>
      <c r="V495" s="3"/>
      <c r="W495" s="3"/>
      <c r="X495" s="3"/>
      <c r="Y495" s="3"/>
      <c r="Z495" s="3"/>
      <c r="AA495" s="3"/>
      <c r="AB495" s="3"/>
      <c r="AC495" s="3" t="s">
        <v>405</v>
      </c>
      <c r="AD495" s="3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3">
        <f>+E495</f>
        <v>35.5</v>
      </c>
      <c r="AS495" s="4">
        <f>+E495*3</f>
        <v>106.5</v>
      </c>
      <c r="AT495" s="4"/>
      <c r="AU495" s="4"/>
      <c r="AV495" s="4"/>
      <c r="AW495" s="215" t="s">
        <v>434</v>
      </c>
      <c r="AX495" s="3" t="s">
        <v>913</v>
      </c>
      <c r="AY495" s="3"/>
      <c r="AZ495" s="4"/>
    </row>
    <row r="496" spans="1:53">
      <c r="A496" s="1"/>
      <c r="B496" s="11" t="s">
        <v>1093</v>
      </c>
      <c r="C496" s="2" t="s">
        <v>409</v>
      </c>
      <c r="D496" s="3"/>
      <c r="E496" s="4">
        <v>42.2</v>
      </c>
      <c r="F496" s="4"/>
      <c r="G496" s="3" t="s">
        <v>33</v>
      </c>
      <c r="H496" s="3" t="s">
        <v>33</v>
      </c>
      <c r="I496" s="4"/>
      <c r="J496" s="4"/>
      <c r="K496" s="4"/>
      <c r="L496" s="4"/>
      <c r="M496" s="4"/>
      <c r="N496" s="4"/>
      <c r="O496" s="4">
        <f t="shared" si="108"/>
        <v>42.2</v>
      </c>
      <c r="P496" s="4"/>
      <c r="Q496" s="4"/>
      <c r="R496" s="3"/>
      <c r="S496" s="3"/>
      <c r="T496" s="3" t="s">
        <v>154</v>
      </c>
      <c r="U496" s="3" t="s">
        <v>225</v>
      </c>
      <c r="V496" s="3"/>
      <c r="W496" s="3"/>
      <c r="X496" s="3"/>
      <c r="Y496" s="3"/>
      <c r="Z496" s="3"/>
      <c r="AA496" s="3"/>
      <c r="AB496" s="3"/>
      <c r="AC496" s="3"/>
      <c r="AD496" s="3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3">
        <f>+E496</f>
        <v>42.2</v>
      </c>
      <c r="AS496" s="4">
        <f>+E496*3</f>
        <v>126.60000000000001</v>
      </c>
      <c r="AT496" s="4"/>
      <c r="AU496" s="4"/>
      <c r="AV496" s="4"/>
      <c r="AW496" s="215" t="s">
        <v>434</v>
      </c>
      <c r="AX496" s="3" t="s">
        <v>913</v>
      </c>
      <c r="AY496" s="3"/>
      <c r="AZ496" s="4"/>
    </row>
    <row r="497" spans="1:53">
      <c r="A497" s="1"/>
      <c r="B497" s="11" t="s">
        <v>1094</v>
      </c>
      <c r="C497" s="2" t="s">
        <v>963</v>
      </c>
      <c r="D497" s="3"/>
      <c r="E497" s="4">
        <v>34.6</v>
      </c>
      <c r="F497" s="4"/>
      <c r="G497" s="3" t="s">
        <v>33</v>
      </c>
      <c r="H497" s="3" t="s">
        <v>33</v>
      </c>
      <c r="I497" s="4"/>
      <c r="J497" s="4"/>
      <c r="K497" s="4"/>
      <c r="L497" s="4"/>
      <c r="M497" s="4"/>
      <c r="N497" s="4"/>
      <c r="O497" s="4">
        <f t="shared" si="108"/>
        <v>34.6</v>
      </c>
      <c r="P497" s="4"/>
      <c r="Q497" s="4"/>
      <c r="R497" s="3"/>
      <c r="S497" s="3"/>
      <c r="T497" s="3" t="s">
        <v>153</v>
      </c>
      <c r="U497" s="3"/>
      <c r="V497" s="3" t="s">
        <v>156</v>
      </c>
      <c r="W497" s="3" t="s">
        <v>417</v>
      </c>
      <c r="X497" s="3"/>
      <c r="Y497" s="3"/>
      <c r="Z497" s="3"/>
      <c r="AA497" s="3"/>
      <c r="AB497" s="3"/>
      <c r="AC497" s="3"/>
      <c r="AD497" s="3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3"/>
      <c r="AS497" s="4"/>
      <c r="AT497" s="4"/>
      <c r="AU497" s="4"/>
      <c r="AV497" s="4"/>
      <c r="AW497" s="215"/>
      <c r="AX497" s="3"/>
      <c r="AY497" s="3"/>
      <c r="AZ497" s="4"/>
    </row>
    <row r="498" spans="1:53" s="246" customFormat="1" ht="27.6">
      <c r="A498" s="246" t="s">
        <v>142</v>
      </c>
      <c r="B498" s="247">
        <v>20</v>
      </c>
      <c r="C498" s="248" t="s">
        <v>805</v>
      </c>
      <c r="D498" s="249"/>
      <c r="E498" s="250">
        <f t="shared" ref="E498:AZ498" si="109">SUM(E499:E553)/2</f>
        <v>1842.1</v>
      </c>
      <c r="F498" s="250">
        <f t="shared" si="109"/>
        <v>0</v>
      </c>
      <c r="G498" s="250">
        <f t="shared" si="109"/>
        <v>0</v>
      </c>
      <c r="H498" s="250">
        <f t="shared" si="109"/>
        <v>0</v>
      </c>
      <c r="I498" s="250">
        <f t="shared" si="109"/>
        <v>0</v>
      </c>
      <c r="J498" s="250">
        <f t="shared" si="109"/>
        <v>0</v>
      </c>
      <c r="K498" s="250">
        <f t="shared" si="109"/>
        <v>0</v>
      </c>
      <c r="L498" s="250">
        <f t="shared" si="109"/>
        <v>0</v>
      </c>
      <c r="M498" s="250">
        <f t="shared" si="109"/>
        <v>0</v>
      </c>
      <c r="N498" s="250">
        <f t="shared" si="109"/>
        <v>0</v>
      </c>
      <c r="O498" s="250">
        <f t="shared" si="109"/>
        <v>1869.1</v>
      </c>
      <c r="P498" s="250">
        <f t="shared" si="109"/>
        <v>0</v>
      </c>
      <c r="Q498" s="250">
        <f t="shared" si="109"/>
        <v>0</v>
      </c>
      <c r="R498" s="250">
        <f t="shared" si="109"/>
        <v>0</v>
      </c>
      <c r="S498" s="250">
        <f t="shared" si="109"/>
        <v>0</v>
      </c>
      <c r="T498" s="250">
        <f t="shared" si="109"/>
        <v>0</v>
      </c>
      <c r="U498" s="250">
        <f t="shared" si="109"/>
        <v>0</v>
      </c>
      <c r="V498" s="250">
        <f t="shared" si="109"/>
        <v>0</v>
      </c>
      <c r="W498" s="250">
        <f t="shared" si="109"/>
        <v>0</v>
      </c>
      <c r="X498" s="250">
        <f t="shared" si="109"/>
        <v>0</v>
      </c>
      <c r="Y498" s="250">
        <f t="shared" si="109"/>
        <v>0</v>
      </c>
      <c r="Z498" s="250">
        <f t="shared" si="109"/>
        <v>0</v>
      </c>
      <c r="AA498" s="250">
        <f t="shared" si="109"/>
        <v>0</v>
      </c>
      <c r="AB498" s="250">
        <f t="shared" si="109"/>
        <v>0</v>
      </c>
      <c r="AC498" s="250">
        <f t="shared" si="109"/>
        <v>0</v>
      </c>
      <c r="AD498" s="250">
        <f t="shared" si="109"/>
        <v>0</v>
      </c>
      <c r="AE498" s="250">
        <f t="shared" si="109"/>
        <v>0</v>
      </c>
      <c r="AF498" s="250">
        <f t="shared" si="109"/>
        <v>0</v>
      </c>
      <c r="AG498" s="250">
        <f t="shared" si="109"/>
        <v>0</v>
      </c>
      <c r="AH498" s="250">
        <f t="shared" si="109"/>
        <v>0</v>
      </c>
      <c r="AI498" s="250">
        <f t="shared" si="109"/>
        <v>0</v>
      </c>
      <c r="AJ498" s="250">
        <f t="shared" si="109"/>
        <v>0</v>
      </c>
      <c r="AK498" s="250">
        <f t="shared" si="109"/>
        <v>0</v>
      </c>
      <c r="AL498" s="250">
        <f t="shared" si="109"/>
        <v>0</v>
      </c>
      <c r="AM498" s="250">
        <f t="shared" si="109"/>
        <v>0</v>
      </c>
      <c r="AN498" s="250">
        <f t="shared" si="109"/>
        <v>0</v>
      </c>
      <c r="AO498" s="250">
        <f t="shared" si="109"/>
        <v>0</v>
      </c>
      <c r="AP498" s="250">
        <f t="shared" si="109"/>
        <v>0</v>
      </c>
      <c r="AQ498" s="250">
        <f t="shared" si="109"/>
        <v>0</v>
      </c>
      <c r="AR498" s="250">
        <f t="shared" si="109"/>
        <v>1468.6</v>
      </c>
      <c r="AS498" s="250">
        <f t="shared" si="109"/>
        <v>4405.8</v>
      </c>
      <c r="AT498" s="223">
        <f t="shared" si="109"/>
        <v>0</v>
      </c>
      <c r="AU498" s="250">
        <f t="shared" si="109"/>
        <v>0</v>
      </c>
      <c r="AV498" s="250">
        <f t="shared" si="109"/>
        <v>24</v>
      </c>
      <c r="AW498" s="250">
        <f t="shared" si="109"/>
        <v>0</v>
      </c>
      <c r="AX498" s="250">
        <f t="shared" si="109"/>
        <v>0</v>
      </c>
      <c r="AY498" s="250">
        <f t="shared" si="109"/>
        <v>0</v>
      </c>
      <c r="AZ498" s="250">
        <f t="shared" si="109"/>
        <v>0</v>
      </c>
      <c r="BA498" s="251"/>
    </row>
    <row r="499" spans="1:53" s="206" customFormat="1">
      <c r="A499" s="206" t="s">
        <v>364</v>
      </c>
      <c r="B499" s="207" t="s">
        <v>1095</v>
      </c>
      <c r="C499" s="210" t="s">
        <v>580</v>
      </c>
      <c r="D499" s="207" t="s">
        <v>1214</v>
      </c>
      <c r="E499" s="208">
        <f t="shared" ref="E499:AZ499" si="110">SUM(E500:E504)</f>
        <v>212.4</v>
      </c>
      <c r="F499" s="208">
        <f t="shared" si="110"/>
        <v>0</v>
      </c>
      <c r="G499" s="208">
        <f t="shared" si="110"/>
        <v>0</v>
      </c>
      <c r="H499" s="208">
        <f t="shared" si="110"/>
        <v>0</v>
      </c>
      <c r="I499" s="208">
        <f t="shared" si="110"/>
        <v>0</v>
      </c>
      <c r="J499" s="208">
        <f t="shared" si="110"/>
        <v>0</v>
      </c>
      <c r="K499" s="208">
        <f t="shared" si="110"/>
        <v>0</v>
      </c>
      <c r="L499" s="208">
        <f t="shared" si="110"/>
        <v>0</v>
      </c>
      <c r="M499" s="208">
        <f t="shared" si="110"/>
        <v>0</v>
      </c>
      <c r="N499" s="208">
        <f t="shared" si="110"/>
        <v>0</v>
      </c>
      <c r="O499" s="208">
        <f t="shared" si="110"/>
        <v>220.4</v>
      </c>
      <c r="P499" s="208">
        <f t="shared" si="110"/>
        <v>0</v>
      </c>
      <c r="Q499" s="208">
        <f t="shared" si="110"/>
        <v>0</v>
      </c>
      <c r="R499" s="208">
        <f t="shared" si="110"/>
        <v>0</v>
      </c>
      <c r="S499" s="208">
        <f t="shared" si="110"/>
        <v>0</v>
      </c>
      <c r="T499" s="208">
        <f t="shared" si="110"/>
        <v>0</v>
      </c>
      <c r="U499" s="208">
        <f t="shared" si="110"/>
        <v>0</v>
      </c>
      <c r="V499" s="208">
        <f t="shared" si="110"/>
        <v>0</v>
      </c>
      <c r="W499" s="208">
        <f t="shared" si="110"/>
        <v>0</v>
      </c>
      <c r="X499" s="208">
        <f t="shared" si="110"/>
        <v>0</v>
      </c>
      <c r="Y499" s="208">
        <f t="shared" si="110"/>
        <v>0</v>
      </c>
      <c r="Z499" s="208">
        <f t="shared" si="110"/>
        <v>0</v>
      </c>
      <c r="AA499" s="208">
        <f t="shared" si="110"/>
        <v>0</v>
      </c>
      <c r="AB499" s="208">
        <f t="shared" si="110"/>
        <v>0</v>
      </c>
      <c r="AC499" s="208">
        <f t="shared" si="110"/>
        <v>0</v>
      </c>
      <c r="AD499" s="208">
        <f t="shared" si="110"/>
        <v>0</v>
      </c>
      <c r="AE499" s="208">
        <f t="shared" si="110"/>
        <v>0</v>
      </c>
      <c r="AF499" s="208">
        <f t="shared" si="110"/>
        <v>0</v>
      </c>
      <c r="AG499" s="208">
        <f t="shared" si="110"/>
        <v>0</v>
      </c>
      <c r="AH499" s="208">
        <f t="shared" si="110"/>
        <v>0</v>
      </c>
      <c r="AI499" s="208">
        <f t="shared" si="110"/>
        <v>0</v>
      </c>
      <c r="AJ499" s="208">
        <f t="shared" si="110"/>
        <v>0</v>
      </c>
      <c r="AK499" s="208">
        <f t="shared" si="110"/>
        <v>0</v>
      </c>
      <c r="AL499" s="208">
        <f t="shared" si="110"/>
        <v>0</v>
      </c>
      <c r="AM499" s="208">
        <f t="shared" si="110"/>
        <v>0</v>
      </c>
      <c r="AN499" s="208">
        <f t="shared" si="110"/>
        <v>0</v>
      </c>
      <c r="AO499" s="208">
        <f t="shared" si="110"/>
        <v>0</v>
      </c>
      <c r="AP499" s="208">
        <f t="shared" si="110"/>
        <v>0</v>
      </c>
      <c r="AQ499" s="208">
        <f t="shared" si="110"/>
        <v>0</v>
      </c>
      <c r="AR499" s="208">
        <f t="shared" si="110"/>
        <v>212.4</v>
      </c>
      <c r="AS499" s="208">
        <f t="shared" si="110"/>
        <v>637.19999999999993</v>
      </c>
      <c r="AT499" s="208">
        <f t="shared" si="110"/>
        <v>0</v>
      </c>
      <c r="AU499" s="208">
        <f t="shared" si="110"/>
        <v>0</v>
      </c>
      <c r="AV499" s="208">
        <f t="shared" si="110"/>
        <v>8</v>
      </c>
      <c r="AW499" s="208">
        <f t="shared" si="110"/>
        <v>0</v>
      </c>
      <c r="AX499" s="208">
        <f t="shared" si="110"/>
        <v>0</v>
      </c>
      <c r="AY499" s="208">
        <f t="shared" si="110"/>
        <v>0</v>
      </c>
      <c r="AZ499" s="208">
        <f t="shared" si="110"/>
        <v>0</v>
      </c>
      <c r="BA499" s="209"/>
    </row>
    <row r="500" spans="1:53">
      <c r="A500" s="1"/>
      <c r="B500" s="11" t="s">
        <v>1097</v>
      </c>
      <c r="C500" s="217" t="s">
        <v>1096</v>
      </c>
      <c r="D500" s="3"/>
      <c r="E500" s="11"/>
      <c r="F500" s="4"/>
      <c r="G500" s="3" t="s">
        <v>33</v>
      </c>
      <c r="H500" s="3" t="s">
        <v>33</v>
      </c>
      <c r="I500" s="4"/>
      <c r="J500" s="4"/>
      <c r="K500" s="4"/>
      <c r="L500" s="4"/>
      <c r="M500" s="4"/>
      <c r="N500" s="4"/>
      <c r="O500" s="4">
        <v>8</v>
      </c>
      <c r="P500" s="4"/>
      <c r="Q500" s="4"/>
      <c r="R500" s="3" t="s">
        <v>354</v>
      </c>
      <c r="S500" s="4"/>
      <c r="T500" s="3" t="s">
        <v>153</v>
      </c>
      <c r="U500" s="3"/>
      <c r="V500" s="3" t="s">
        <v>156</v>
      </c>
      <c r="W500" s="3" t="s">
        <v>417</v>
      </c>
      <c r="X500" s="3"/>
      <c r="Y500" s="3"/>
      <c r="Z500" s="3" t="s">
        <v>345</v>
      </c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3"/>
      <c r="AP500" s="4"/>
      <c r="AQ500" s="4"/>
      <c r="AR500" s="3">
        <f>+E500</f>
        <v>0</v>
      </c>
      <c r="AS500" s="4">
        <f>+E500*3</f>
        <v>0</v>
      </c>
      <c r="AT500" s="4"/>
      <c r="AU500" s="4"/>
      <c r="AV500" s="4">
        <v>8</v>
      </c>
      <c r="AW500" s="215" t="s">
        <v>434</v>
      </c>
      <c r="AX500" s="3" t="s">
        <v>913</v>
      </c>
      <c r="AY500" s="4"/>
      <c r="AZ500" s="4"/>
    </row>
    <row r="501" spans="1:53">
      <c r="A501" s="1"/>
      <c r="B501" s="11" t="s">
        <v>1098</v>
      </c>
      <c r="C501" s="2" t="s">
        <v>963</v>
      </c>
      <c r="D501" s="3"/>
      <c r="E501" s="4">
        <v>52.3</v>
      </c>
      <c r="F501" s="4"/>
      <c r="G501" s="3" t="s">
        <v>33</v>
      </c>
      <c r="H501" s="3" t="s">
        <v>33</v>
      </c>
      <c r="I501" s="4"/>
      <c r="J501" s="4"/>
      <c r="K501" s="4"/>
      <c r="L501" s="4"/>
      <c r="M501" s="4"/>
      <c r="N501" s="4"/>
      <c r="O501" s="4">
        <f>+E501</f>
        <v>52.3</v>
      </c>
      <c r="P501" s="4"/>
      <c r="Q501" s="4"/>
      <c r="R501" s="3"/>
      <c r="S501" s="3"/>
      <c r="T501" s="3" t="s">
        <v>154</v>
      </c>
      <c r="U501" s="3" t="s">
        <v>225</v>
      </c>
      <c r="V501" s="3"/>
      <c r="W501" s="3"/>
      <c r="X501" s="3"/>
      <c r="Y501" s="3"/>
      <c r="Z501" s="3"/>
      <c r="AA501" s="3" t="s">
        <v>181</v>
      </c>
      <c r="AB501" s="3" t="s">
        <v>404</v>
      </c>
      <c r="AC501" s="3" t="s">
        <v>598</v>
      </c>
      <c r="AD501" s="3" t="s">
        <v>501</v>
      </c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3">
        <f>+E501</f>
        <v>52.3</v>
      </c>
      <c r="AS501" s="4">
        <f>+E501*3</f>
        <v>156.89999999999998</v>
      </c>
      <c r="AT501" s="4"/>
      <c r="AU501" s="4"/>
      <c r="AV501" s="4"/>
      <c r="AW501" s="215" t="s">
        <v>434</v>
      </c>
      <c r="AX501" s="3" t="s">
        <v>913</v>
      </c>
      <c r="AY501" s="3"/>
      <c r="AZ501" s="4"/>
    </row>
    <row r="502" spans="1:53">
      <c r="A502" s="1"/>
      <c r="B502" s="11" t="s">
        <v>1099</v>
      </c>
      <c r="C502" s="12" t="s">
        <v>409</v>
      </c>
      <c r="D502" s="3"/>
      <c r="E502" s="4">
        <v>48.4</v>
      </c>
      <c r="F502" s="4"/>
      <c r="G502" s="3" t="s">
        <v>33</v>
      </c>
      <c r="H502" s="3" t="s">
        <v>33</v>
      </c>
      <c r="I502" s="4"/>
      <c r="J502" s="4"/>
      <c r="K502" s="4"/>
      <c r="L502" s="4"/>
      <c r="M502" s="4"/>
      <c r="N502" s="4"/>
      <c r="O502" s="4">
        <f>+E502</f>
        <v>48.4</v>
      </c>
      <c r="P502" s="4"/>
      <c r="Q502" s="4"/>
      <c r="R502" s="3"/>
      <c r="S502" s="3"/>
      <c r="T502" s="3" t="s">
        <v>154</v>
      </c>
      <c r="U502" s="3" t="s">
        <v>225</v>
      </c>
      <c r="V502" s="3"/>
      <c r="W502" s="3"/>
      <c r="X502" s="3"/>
      <c r="Y502" s="3"/>
      <c r="Z502" s="3"/>
      <c r="AA502" s="3"/>
      <c r="AB502" s="3"/>
      <c r="AC502" s="3" t="s">
        <v>583</v>
      </c>
      <c r="AD502" s="3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3">
        <f>+E502</f>
        <v>48.4</v>
      </c>
      <c r="AS502" s="4">
        <f>+E502*3</f>
        <v>145.19999999999999</v>
      </c>
      <c r="AT502" s="4"/>
      <c r="AU502" s="4"/>
      <c r="AV502" s="4"/>
      <c r="AW502" s="215" t="s">
        <v>434</v>
      </c>
      <c r="AX502" s="3" t="s">
        <v>913</v>
      </c>
      <c r="AY502" s="3"/>
      <c r="AZ502" s="4"/>
    </row>
    <row r="503" spans="1:53">
      <c r="A503" s="1"/>
      <c r="B503" s="11" t="s">
        <v>1100</v>
      </c>
      <c r="C503" s="2" t="s">
        <v>963</v>
      </c>
      <c r="D503" s="3"/>
      <c r="E503" s="4">
        <v>57.8</v>
      </c>
      <c r="F503" s="4"/>
      <c r="G503" s="3" t="s">
        <v>33</v>
      </c>
      <c r="H503" s="3" t="s">
        <v>33</v>
      </c>
      <c r="I503" s="4"/>
      <c r="J503" s="4"/>
      <c r="K503" s="4"/>
      <c r="L503" s="4"/>
      <c r="M503" s="4"/>
      <c r="N503" s="4"/>
      <c r="O503" s="4">
        <f>+E503</f>
        <v>57.8</v>
      </c>
      <c r="P503" s="4"/>
      <c r="Q503" s="4"/>
      <c r="R503" s="3" t="s">
        <v>354</v>
      </c>
      <c r="S503" s="3"/>
      <c r="T503" s="3" t="s">
        <v>191</v>
      </c>
      <c r="U503" s="3"/>
      <c r="V503" s="3" t="s">
        <v>192</v>
      </c>
      <c r="W503" s="3" t="s">
        <v>417</v>
      </c>
      <c r="X503" s="3"/>
      <c r="Y503" s="3"/>
      <c r="Z503" s="3"/>
      <c r="AA503" s="3"/>
      <c r="AB503" s="3"/>
      <c r="AC503" s="3" t="s">
        <v>583</v>
      </c>
      <c r="AD503" s="3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3">
        <f>+E503</f>
        <v>57.8</v>
      </c>
      <c r="AS503" s="4">
        <f>+E503*3</f>
        <v>173.39999999999998</v>
      </c>
      <c r="AT503" s="4"/>
      <c r="AU503" s="4"/>
      <c r="AV503" s="4"/>
      <c r="AW503" s="215" t="s">
        <v>434</v>
      </c>
      <c r="AX503" s="3" t="s">
        <v>913</v>
      </c>
      <c r="AY503" s="3"/>
      <c r="AZ503" s="4"/>
    </row>
    <row r="504" spans="1:53">
      <c r="A504" s="1"/>
      <c r="B504" s="11" t="s">
        <v>1101</v>
      </c>
      <c r="C504" s="2" t="s">
        <v>963</v>
      </c>
      <c r="D504" s="3"/>
      <c r="E504" s="4">
        <v>53.9</v>
      </c>
      <c r="F504" s="4"/>
      <c r="G504" s="3" t="s">
        <v>33</v>
      </c>
      <c r="H504" s="3" t="s">
        <v>33</v>
      </c>
      <c r="I504" s="4"/>
      <c r="J504" s="4"/>
      <c r="K504" s="4"/>
      <c r="L504" s="4"/>
      <c r="M504" s="4"/>
      <c r="N504" s="4"/>
      <c r="O504" s="4">
        <f>+E504</f>
        <v>53.9</v>
      </c>
      <c r="P504" s="4"/>
      <c r="Q504" s="4"/>
      <c r="R504" s="3" t="s">
        <v>354</v>
      </c>
      <c r="S504" s="3"/>
      <c r="T504" s="3" t="s">
        <v>153</v>
      </c>
      <c r="U504" s="3"/>
      <c r="V504" s="3" t="s">
        <v>156</v>
      </c>
      <c r="W504" s="3" t="s">
        <v>417</v>
      </c>
      <c r="X504" s="3"/>
      <c r="Y504" s="3"/>
      <c r="Z504" s="3"/>
      <c r="AA504" s="3"/>
      <c r="AB504" s="3"/>
      <c r="AC504" s="3" t="s">
        <v>405</v>
      </c>
      <c r="AD504" s="3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3">
        <f>+E504</f>
        <v>53.9</v>
      </c>
      <c r="AS504" s="4">
        <f>+E504*3</f>
        <v>161.69999999999999</v>
      </c>
      <c r="AT504" s="4"/>
      <c r="AU504" s="4"/>
      <c r="AV504" s="4"/>
      <c r="AW504" s="215" t="s">
        <v>434</v>
      </c>
      <c r="AX504" s="3" t="s">
        <v>913</v>
      </c>
      <c r="AY504" s="3"/>
      <c r="AZ504" s="4"/>
    </row>
    <row r="505" spans="1:53" s="206" customFormat="1">
      <c r="A505" s="206" t="s">
        <v>364</v>
      </c>
      <c r="B505" s="207" t="s">
        <v>1102</v>
      </c>
      <c r="C505" s="210" t="s">
        <v>600</v>
      </c>
      <c r="D505" s="207" t="s">
        <v>1214</v>
      </c>
      <c r="E505" s="208">
        <f t="shared" ref="E505:AZ505" si="111">SUM(E506:E515)</f>
        <v>360.8</v>
      </c>
      <c r="F505" s="208">
        <f t="shared" si="111"/>
        <v>0</v>
      </c>
      <c r="G505" s="208">
        <f t="shared" si="111"/>
        <v>0</v>
      </c>
      <c r="H505" s="208">
        <f t="shared" si="111"/>
        <v>0</v>
      </c>
      <c r="I505" s="208">
        <f t="shared" si="111"/>
        <v>0</v>
      </c>
      <c r="J505" s="208">
        <f t="shared" si="111"/>
        <v>0</v>
      </c>
      <c r="K505" s="208">
        <f t="shared" si="111"/>
        <v>0</v>
      </c>
      <c r="L505" s="208">
        <f t="shared" si="111"/>
        <v>0</v>
      </c>
      <c r="M505" s="208">
        <f t="shared" si="111"/>
        <v>0</v>
      </c>
      <c r="N505" s="208">
        <f t="shared" si="111"/>
        <v>0</v>
      </c>
      <c r="O505" s="208">
        <f t="shared" si="111"/>
        <v>368.8</v>
      </c>
      <c r="P505" s="208">
        <f t="shared" si="111"/>
        <v>0</v>
      </c>
      <c r="Q505" s="208">
        <f t="shared" si="111"/>
        <v>0</v>
      </c>
      <c r="R505" s="208">
        <f t="shared" si="111"/>
        <v>0</v>
      </c>
      <c r="S505" s="208">
        <f t="shared" si="111"/>
        <v>0</v>
      </c>
      <c r="T505" s="208">
        <f t="shared" si="111"/>
        <v>0</v>
      </c>
      <c r="U505" s="208">
        <f t="shared" si="111"/>
        <v>0</v>
      </c>
      <c r="V505" s="208">
        <f t="shared" si="111"/>
        <v>0</v>
      </c>
      <c r="W505" s="208">
        <f t="shared" si="111"/>
        <v>0</v>
      </c>
      <c r="X505" s="208">
        <f t="shared" si="111"/>
        <v>0</v>
      </c>
      <c r="Y505" s="208">
        <f t="shared" si="111"/>
        <v>0</v>
      </c>
      <c r="Z505" s="208">
        <f t="shared" si="111"/>
        <v>0</v>
      </c>
      <c r="AA505" s="208">
        <f t="shared" si="111"/>
        <v>0</v>
      </c>
      <c r="AB505" s="208">
        <f t="shared" si="111"/>
        <v>0</v>
      </c>
      <c r="AC505" s="208">
        <f t="shared" si="111"/>
        <v>0</v>
      </c>
      <c r="AD505" s="208">
        <f t="shared" si="111"/>
        <v>0</v>
      </c>
      <c r="AE505" s="208">
        <f t="shared" si="111"/>
        <v>0</v>
      </c>
      <c r="AF505" s="208">
        <f t="shared" si="111"/>
        <v>0</v>
      </c>
      <c r="AG505" s="208">
        <f t="shared" si="111"/>
        <v>0</v>
      </c>
      <c r="AH505" s="208">
        <f t="shared" si="111"/>
        <v>0</v>
      </c>
      <c r="AI505" s="208">
        <f t="shared" si="111"/>
        <v>0</v>
      </c>
      <c r="AJ505" s="208">
        <f t="shared" si="111"/>
        <v>0</v>
      </c>
      <c r="AK505" s="208">
        <f t="shared" si="111"/>
        <v>0</v>
      </c>
      <c r="AL505" s="208">
        <f t="shared" si="111"/>
        <v>0</v>
      </c>
      <c r="AM505" s="208">
        <f t="shared" si="111"/>
        <v>0</v>
      </c>
      <c r="AN505" s="208">
        <f t="shared" si="111"/>
        <v>0</v>
      </c>
      <c r="AO505" s="208">
        <f t="shared" si="111"/>
        <v>0</v>
      </c>
      <c r="AP505" s="208">
        <f t="shared" si="111"/>
        <v>0</v>
      </c>
      <c r="AQ505" s="208">
        <f t="shared" si="111"/>
        <v>0</v>
      </c>
      <c r="AR505" s="208">
        <f t="shared" si="111"/>
        <v>327.8</v>
      </c>
      <c r="AS505" s="208">
        <f t="shared" si="111"/>
        <v>983.4</v>
      </c>
      <c r="AT505" s="208">
        <f t="shared" si="111"/>
        <v>0</v>
      </c>
      <c r="AU505" s="208">
        <f t="shared" si="111"/>
        <v>0</v>
      </c>
      <c r="AV505" s="208">
        <f t="shared" si="111"/>
        <v>8</v>
      </c>
      <c r="AW505" s="208">
        <f t="shared" si="111"/>
        <v>0</v>
      </c>
      <c r="AX505" s="208">
        <f t="shared" si="111"/>
        <v>0</v>
      </c>
      <c r="AY505" s="208">
        <f t="shared" si="111"/>
        <v>0</v>
      </c>
      <c r="AZ505" s="208">
        <f t="shared" si="111"/>
        <v>0</v>
      </c>
      <c r="BA505" s="209"/>
    </row>
    <row r="506" spans="1:53">
      <c r="A506" s="1"/>
      <c r="B506" s="11" t="s">
        <v>1097</v>
      </c>
      <c r="C506" s="217" t="s">
        <v>1096</v>
      </c>
      <c r="D506" s="3"/>
      <c r="E506" s="11"/>
      <c r="F506" s="4"/>
      <c r="G506" s="3" t="s">
        <v>33</v>
      </c>
      <c r="H506" s="3" t="s">
        <v>33</v>
      </c>
      <c r="I506" s="4"/>
      <c r="J506" s="4"/>
      <c r="K506" s="4"/>
      <c r="L506" s="4"/>
      <c r="M506" s="4"/>
      <c r="N506" s="4"/>
      <c r="O506" s="4">
        <v>8</v>
      </c>
      <c r="P506" s="4"/>
      <c r="Q506" s="4"/>
      <c r="R506" s="3" t="s">
        <v>354</v>
      </c>
      <c r="S506" s="4"/>
      <c r="T506" s="3" t="s">
        <v>153</v>
      </c>
      <c r="U506" s="3"/>
      <c r="V506" s="3" t="s">
        <v>156</v>
      </c>
      <c r="W506" s="3" t="s">
        <v>417</v>
      </c>
      <c r="X506" s="3"/>
      <c r="Y506" s="3"/>
      <c r="Z506" s="3" t="s">
        <v>345</v>
      </c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3"/>
      <c r="AP506" s="4"/>
      <c r="AQ506" s="4"/>
      <c r="AR506" s="3">
        <f t="shared" ref="AR506:AR514" si="112">+E506</f>
        <v>0</v>
      </c>
      <c r="AS506" s="4">
        <f t="shared" ref="AS506:AS514" si="113">+E506*3</f>
        <v>0</v>
      </c>
      <c r="AT506" s="4"/>
      <c r="AU506" s="4"/>
      <c r="AV506" s="4">
        <v>8</v>
      </c>
      <c r="AW506" s="215" t="s">
        <v>434</v>
      </c>
      <c r="AX506" s="3" t="s">
        <v>913</v>
      </c>
      <c r="AY506" s="4"/>
      <c r="AZ506" s="4"/>
    </row>
    <row r="507" spans="1:53">
      <c r="A507" s="1"/>
      <c r="B507" s="11" t="s">
        <v>517</v>
      </c>
      <c r="C507" s="12" t="s">
        <v>371</v>
      </c>
      <c r="D507" s="3"/>
      <c r="E507" s="4">
        <v>29.4</v>
      </c>
      <c r="F507" s="4"/>
      <c r="G507" s="3" t="s">
        <v>33</v>
      </c>
      <c r="H507" s="3" t="s">
        <v>33</v>
      </c>
      <c r="I507" s="4"/>
      <c r="J507" s="4"/>
      <c r="K507" s="4"/>
      <c r="L507" s="4"/>
      <c r="M507" s="4"/>
      <c r="N507" s="4"/>
      <c r="O507" s="4">
        <f t="shared" ref="O507:O515" si="114">+E507</f>
        <v>29.4</v>
      </c>
      <c r="P507" s="4"/>
      <c r="Q507" s="4"/>
      <c r="R507" s="3"/>
      <c r="S507" s="3"/>
      <c r="T507" s="3" t="s">
        <v>154</v>
      </c>
      <c r="U507" s="3" t="s">
        <v>225</v>
      </c>
      <c r="V507" s="3"/>
      <c r="W507" s="3"/>
      <c r="X507" s="3"/>
      <c r="Y507" s="3"/>
      <c r="Z507" s="3"/>
      <c r="AA507" s="3"/>
      <c r="AB507" s="3"/>
      <c r="AC507" s="3" t="s">
        <v>878</v>
      </c>
      <c r="AD507" s="3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3">
        <f t="shared" si="112"/>
        <v>29.4</v>
      </c>
      <c r="AS507" s="4">
        <f t="shared" si="113"/>
        <v>88.199999999999989</v>
      </c>
      <c r="AT507" s="4"/>
      <c r="AU507" s="4"/>
      <c r="AV507" s="4"/>
      <c r="AW507" s="215" t="s">
        <v>434</v>
      </c>
      <c r="AX507" s="3" t="s">
        <v>913</v>
      </c>
      <c r="AY507" s="3"/>
      <c r="AZ507" s="4"/>
    </row>
    <row r="508" spans="1:53">
      <c r="A508" s="1"/>
      <c r="B508" s="11" t="s">
        <v>518</v>
      </c>
      <c r="C508" s="12" t="s">
        <v>371</v>
      </c>
      <c r="D508" s="3"/>
      <c r="E508" s="4">
        <v>41</v>
      </c>
      <c r="F508" s="4"/>
      <c r="G508" s="3" t="s">
        <v>33</v>
      </c>
      <c r="H508" s="3" t="s">
        <v>33</v>
      </c>
      <c r="I508" s="4"/>
      <c r="J508" s="4"/>
      <c r="K508" s="4"/>
      <c r="L508" s="4"/>
      <c r="M508" s="4"/>
      <c r="N508" s="4"/>
      <c r="O508" s="4">
        <f t="shared" si="114"/>
        <v>41</v>
      </c>
      <c r="P508" s="4"/>
      <c r="Q508" s="4"/>
      <c r="R508" s="3"/>
      <c r="S508" s="3"/>
      <c r="T508" s="3" t="s">
        <v>154</v>
      </c>
      <c r="U508" s="3" t="s">
        <v>225</v>
      </c>
      <c r="V508" s="3"/>
      <c r="W508" s="3"/>
      <c r="X508" s="3"/>
      <c r="Y508" s="3"/>
      <c r="Z508" s="3"/>
      <c r="AA508" s="3"/>
      <c r="AB508" s="3"/>
      <c r="AC508" s="3" t="s">
        <v>405</v>
      </c>
      <c r="AD508" s="3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3">
        <f t="shared" si="112"/>
        <v>41</v>
      </c>
      <c r="AS508" s="4">
        <f t="shared" si="113"/>
        <v>123</v>
      </c>
      <c r="AT508" s="4"/>
      <c r="AU508" s="4"/>
      <c r="AV508" s="4"/>
      <c r="AW508" s="215" t="s">
        <v>434</v>
      </c>
      <c r="AX508" s="3" t="s">
        <v>913</v>
      </c>
      <c r="AY508" s="3"/>
      <c r="AZ508" s="4"/>
    </row>
    <row r="509" spans="1:53">
      <c r="A509" s="1"/>
      <c r="B509" s="11" t="s">
        <v>519</v>
      </c>
      <c r="C509" s="12" t="s">
        <v>371</v>
      </c>
      <c r="D509" s="3"/>
      <c r="E509" s="4">
        <v>45.2</v>
      </c>
      <c r="F509" s="4"/>
      <c r="G509" s="3" t="s">
        <v>33</v>
      </c>
      <c r="H509" s="3" t="s">
        <v>33</v>
      </c>
      <c r="I509" s="4"/>
      <c r="J509" s="4"/>
      <c r="K509" s="4"/>
      <c r="L509" s="4"/>
      <c r="M509" s="4"/>
      <c r="N509" s="4"/>
      <c r="O509" s="4">
        <f t="shared" si="114"/>
        <v>45.2</v>
      </c>
      <c r="P509" s="4"/>
      <c r="Q509" s="4"/>
      <c r="R509" s="3"/>
      <c r="S509" s="3"/>
      <c r="T509" s="3" t="s">
        <v>154</v>
      </c>
      <c r="U509" s="3" t="s">
        <v>225</v>
      </c>
      <c r="V509" s="3"/>
      <c r="W509" s="3"/>
      <c r="X509" s="3"/>
      <c r="Y509" s="3"/>
      <c r="Z509" s="3"/>
      <c r="AA509" s="3"/>
      <c r="AB509" s="3"/>
      <c r="AC509" s="3" t="s">
        <v>405</v>
      </c>
      <c r="AD509" s="3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3">
        <f t="shared" si="112"/>
        <v>45.2</v>
      </c>
      <c r="AS509" s="4">
        <f t="shared" si="113"/>
        <v>135.60000000000002</v>
      </c>
      <c r="AT509" s="4"/>
      <c r="AU509" s="4"/>
      <c r="AV509" s="4"/>
      <c r="AW509" s="215" t="s">
        <v>434</v>
      </c>
      <c r="AX509" s="3" t="s">
        <v>913</v>
      </c>
      <c r="AY509" s="3"/>
      <c r="AZ509" s="4"/>
    </row>
    <row r="510" spans="1:53">
      <c r="A510" s="1"/>
      <c r="B510" s="11" t="s">
        <v>343</v>
      </c>
      <c r="C510" s="12" t="s">
        <v>371</v>
      </c>
      <c r="D510" s="3"/>
      <c r="E510" s="4">
        <v>46.9</v>
      </c>
      <c r="F510" s="4"/>
      <c r="G510" s="3" t="s">
        <v>33</v>
      </c>
      <c r="H510" s="3" t="s">
        <v>33</v>
      </c>
      <c r="I510" s="4"/>
      <c r="J510" s="4"/>
      <c r="K510" s="4"/>
      <c r="L510" s="4"/>
      <c r="M510" s="4"/>
      <c r="N510" s="4"/>
      <c r="O510" s="4">
        <f t="shared" si="114"/>
        <v>46.9</v>
      </c>
      <c r="P510" s="4"/>
      <c r="Q510" s="4"/>
      <c r="R510" s="3" t="s">
        <v>354</v>
      </c>
      <c r="S510" s="3"/>
      <c r="T510" s="3" t="s">
        <v>154</v>
      </c>
      <c r="U510" s="3" t="s">
        <v>225</v>
      </c>
      <c r="V510" s="3"/>
      <c r="W510" s="3"/>
      <c r="X510" s="3"/>
      <c r="Y510" s="3"/>
      <c r="Z510" s="3"/>
      <c r="AA510" s="3"/>
      <c r="AB510" s="3"/>
      <c r="AC510" s="3" t="s">
        <v>599</v>
      </c>
      <c r="AD510" s="3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3">
        <f t="shared" si="112"/>
        <v>46.9</v>
      </c>
      <c r="AS510" s="4">
        <f t="shared" si="113"/>
        <v>140.69999999999999</v>
      </c>
      <c r="AT510" s="4"/>
      <c r="AU510" s="4"/>
      <c r="AV510" s="4"/>
      <c r="AW510" s="215" t="s">
        <v>434</v>
      </c>
      <c r="AX510" s="3" t="s">
        <v>913</v>
      </c>
      <c r="AY510" s="3"/>
      <c r="AZ510" s="4"/>
    </row>
    <row r="511" spans="1:53">
      <c r="A511" s="1"/>
      <c r="B511" s="11" t="s">
        <v>520</v>
      </c>
      <c r="C511" s="12" t="s">
        <v>371</v>
      </c>
      <c r="D511" s="3"/>
      <c r="E511" s="4">
        <v>44.1</v>
      </c>
      <c r="F511" s="4"/>
      <c r="G511" s="3" t="s">
        <v>33</v>
      </c>
      <c r="H511" s="3" t="s">
        <v>33</v>
      </c>
      <c r="I511" s="4"/>
      <c r="J511" s="4"/>
      <c r="K511" s="4"/>
      <c r="L511" s="4"/>
      <c r="M511" s="4"/>
      <c r="N511" s="4"/>
      <c r="O511" s="4">
        <f t="shared" si="114"/>
        <v>44.1</v>
      </c>
      <c r="P511" s="4"/>
      <c r="Q511" s="4"/>
      <c r="R511" s="3"/>
      <c r="S511" s="3"/>
      <c r="T511" s="3" t="s">
        <v>154</v>
      </c>
      <c r="U511" s="3" t="s">
        <v>225</v>
      </c>
      <c r="V511" s="3"/>
      <c r="W511" s="3"/>
      <c r="X511" s="3"/>
      <c r="Y511" s="3"/>
      <c r="Z511" s="3"/>
      <c r="AA511" s="3" t="s">
        <v>181</v>
      </c>
      <c r="AB511" s="3" t="s">
        <v>404</v>
      </c>
      <c r="AC511" s="3" t="s">
        <v>599</v>
      </c>
      <c r="AD511" s="3" t="s">
        <v>501</v>
      </c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3">
        <f t="shared" si="112"/>
        <v>44.1</v>
      </c>
      <c r="AS511" s="4">
        <f t="shared" si="113"/>
        <v>132.30000000000001</v>
      </c>
      <c r="AT511" s="4"/>
      <c r="AU511" s="4"/>
      <c r="AV511" s="4"/>
      <c r="AW511" s="215" t="s">
        <v>434</v>
      </c>
      <c r="AX511" s="3" t="s">
        <v>913</v>
      </c>
      <c r="AY511" s="3"/>
      <c r="AZ511" s="4"/>
    </row>
    <row r="512" spans="1:53">
      <c r="A512" s="1"/>
      <c r="B512" s="11" t="s">
        <v>344</v>
      </c>
      <c r="C512" s="12" t="s">
        <v>371</v>
      </c>
      <c r="D512" s="3"/>
      <c r="E512" s="4">
        <v>43.5</v>
      </c>
      <c r="F512" s="4"/>
      <c r="G512" s="3" t="s">
        <v>33</v>
      </c>
      <c r="H512" s="3" t="s">
        <v>33</v>
      </c>
      <c r="I512" s="4"/>
      <c r="J512" s="4"/>
      <c r="K512" s="4"/>
      <c r="L512" s="4"/>
      <c r="M512" s="4"/>
      <c r="N512" s="4"/>
      <c r="O512" s="4">
        <f t="shared" si="114"/>
        <v>43.5</v>
      </c>
      <c r="P512" s="4"/>
      <c r="Q512" s="4"/>
      <c r="R512" s="3"/>
      <c r="S512" s="3"/>
      <c r="T512" s="3" t="s">
        <v>154</v>
      </c>
      <c r="U512" s="3" t="s">
        <v>225</v>
      </c>
      <c r="V512" s="3"/>
      <c r="W512" s="3"/>
      <c r="X512" s="3"/>
      <c r="Y512" s="3"/>
      <c r="Z512" s="3"/>
      <c r="AA512" s="3"/>
      <c r="AB512" s="3"/>
      <c r="AC512" s="3" t="s">
        <v>405</v>
      </c>
      <c r="AD512" s="3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3">
        <f t="shared" si="112"/>
        <v>43.5</v>
      </c>
      <c r="AS512" s="4">
        <f t="shared" si="113"/>
        <v>130.5</v>
      </c>
      <c r="AT512" s="4"/>
      <c r="AU512" s="4"/>
      <c r="AV512" s="4"/>
      <c r="AW512" s="215" t="s">
        <v>434</v>
      </c>
      <c r="AX512" s="3" t="s">
        <v>913</v>
      </c>
      <c r="AY512" s="3"/>
      <c r="AZ512" s="4"/>
    </row>
    <row r="513" spans="1:53">
      <c r="A513" s="1"/>
      <c r="B513" s="11" t="s">
        <v>521</v>
      </c>
      <c r="C513" s="12" t="s">
        <v>371</v>
      </c>
      <c r="D513" s="3"/>
      <c r="E513" s="4">
        <v>35.700000000000003</v>
      </c>
      <c r="F513" s="4"/>
      <c r="G513" s="3" t="s">
        <v>33</v>
      </c>
      <c r="H513" s="3" t="s">
        <v>33</v>
      </c>
      <c r="I513" s="4"/>
      <c r="J513" s="4"/>
      <c r="K513" s="4"/>
      <c r="L513" s="4"/>
      <c r="M513" s="4"/>
      <c r="N513" s="4"/>
      <c r="O513" s="4">
        <f t="shared" si="114"/>
        <v>35.700000000000003</v>
      </c>
      <c r="P513" s="4"/>
      <c r="Q513" s="4"/>
      <c r="R513" s="3"/>
      <c r="S513" s="3"/>
      <c r="T513" s="3" t="s">
        <v>154</v>
      </c>
      <c r="U513" s="3" t="s">
        <v>225</v>
      </c>
      <c r="V513" s="3"/>
      <c r="W513" s="3"/>
      <c r="X513" s="3"/>
      <c r="Y513" s="3"/>
      <c r="Z513" s="3"/>
      <c r="AA513" s="3"/>
      <c r="AB513" s="3"/>
      <c r="AC513" s="3" t="s">
        <v>405</v>
      </c>
      <c r="AD513" s="3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3">
        <f t="shared" si="112"/>
        <v>35.700000000000003</v>
      </c>
      <c r="AS513" s="4">
        <f t="shared" si="113"/>
        <v>107.10000000000001</v>
      </c>
      <c r="AT513" s="4"/>
      <c r="AU513" s="4"/>
      <c r="AV513" s="4"/>
      <c r="AW513" s="215" t="s">
        <v>434</v>
      </c>
      <c r="AX513" s="3" t="s">
        <v>913</v>
      </c>
      <c r="AY513" s="3"/>
      <c r="AZ513" s="4"/>
    </row>
    <row r="514" spans="1:53">
      <c r="A514" s="1"/>
      <c r="B514" s="11" t="s">
        <v>522</v>
      </c>
      <c r="C514" s="2" t="s">
        <v>912</v>
      </c>
      <c r="D514" s="3"/>
      <c r="E514" s="4">
        <v>42</v>
      </c>
      <c r="F514" s="4"/>
      <c r="G514" s="3" t="s">
        <v>33</v>
      </c>
      <c r="H514" s="3" t="s">
        <v>33</v>
      </c>
      <c r="I514" s="4"/>
      <c r="J514" s="4"/>
      <c r="K514" s="4"/>
      <c r="L514" s="4"/>
      <c r="M514" s="4"/>
      <c r="N514" s="4"/>
      <c r="O514" s="4">
        <f t="shared" si="114"/>
        <v>42</v>
      </c>
      <c r="P514" s="4"/>
      <c r="Q514" s="4"/>
      <c r="R514" s="3" t="s">
        <v>354</v>
      </c>
      <c r="S514" s="3"/>
      <c r="T514" s="3" t="s">
        <v>154</v>
      </c>
      <c r="U514" s="3" t="s">
        <v>225</v>
      </c>
      <c r="V514" s="3"/>
      <c r="W514" s="3"/>
      <c r="X514" s="3"/>
      <c r="Y514" s="3"/>
      <c r="Z514" s="3"/>
      <c r="AA514" s="3"/>
      <c r="AB514" s="3"/>
      <c r="AC514" s="3" t="s">
        <v>405</v>
      </c>
      <c r="AD514" s="3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3">
        <f t="shared" si="112"/>
        <v>42</v>
      </c>
      <c r="AS514" s="4">
        <f t="shared" si="113"/>
        <v>126</v>
      </c>
      <c r="AT514" s="4"/>
      <c r="AU514" s="4"/>
      <c r="AV514" s="4"/>
      <c r="AW514" s="215" t="s">
        <v>434</v>
      </c>
      <c r="AX514" s="3" t="s">
        <v>913</v>
      </c>
      <c r="AY514" s="3"/>
      <c r="AZ514" s="4"/>
    </row>
    <row r="515" spans="1:53">
      <c r="A515" s="1"/>
      <c r="B515" s="11" t="s">
        <v>523</v>
      </c>
      <c r="C515" s="2" t="s">
        <v>912</v>
      </c>
      <c r="D515" s="3"/>
      <c r="E515" s="4">
        <v>33</v>
      </c>
      <c r="F515" s="4"/>
      <c r="G515" s="3" t="s">
        <v>33</v>
      </c>
      <c r="H515" s="3" t="s">
        <v>33</v>
      </c>
      <c r="I515" s="4"/>
      <c r="J515" s="4"/>
      <c r="K515" s="4"/>
      <c r="L515" s="4"/>
      <c r="M515" s="4"/>
      <c r="N515" s="4"/>
      <c r="O515" s="4">
        <f t="shared" si="114"/>
        <v>33</v>
      </c>
      <c r="P515" s="4"/>
      <c r="Q515" s="4"/>
      <c r="R515" s="3" t="s">
        <v>354</v>
      </c>
      <c r="S515" s="3"/>
      <c r="T515" s="3" t="s">
        <v>153</v>
      </c>
      <c r="U515" s="3"/>
      <c r="V515" s="3" t="s">
        <v>156</v>
      </c>
      <c r="W515" s="3" t="s">
        <v>417</v>
      </c>
      <c r="X515" s="3"/>
      <c r="Y515" s="3"/>
      <c r="Z515" s="3" t="s">
        <v>250</v>
      </c>
      <c r="AA515" s="3"/>
      <c r="AB515" s="3"/>
      <c r="AC515" s="3" t="s">
        <v>598</v>
      </c>
      <c r="AD515" s="3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3"/>
      <c r="AS515" s="4"/>
      <c r="AT515" s="4"/>
      <c r="AU515" s="4"/>
      <c r="AV515" s="4"/>
      <c r="AW515" s="215"/>
      <c r="AX515" s="3"/>
      <c r="AY515" s="3"/>
      <c r="AZ515" s="4"/>
    </row>
    <row r="516" spans="1:53" s="206" customFormat="1">
      <c r="A516" s="206" t="s">
        <v>364</v>
      </c>
      <c r="B516" s="207" t="s">
        <v>1109</v>
      </c>
      <c r="C516" s="210" t="s">
        <v>1038</v>
      </c>
      <c r="D516" s="207" t="s">
        <v>1214</v>
      </c>
      <c r="E516" s="208">
        <f t="shared" ref="E516:AZ516" si="115">SUM(E517:E522)</f>
        <v>195.7</v>
      </c>
      <c r="F516" s="208">
        <f t="shared" si="115"/>
        <v>0</v>
      </c>
      <c r="G516" s="208">
        <f t="shared" si="115"/>
        <v>0</v>
      </c>
      <c r="H516" s="208">
        <f t="shared" si="115"/>
        <v>0</v>
      </c>
      <c r="I516" s="208">
        <f t="shared" si="115"/>
        <v>0</v>
      </c>
      <c r="J516" s="208">
        <f t="shared" si="115"/>
        <v>0</v>
      </c>
      <c r="K516" s="208">
        <f t="shared" si="115"/>
        <v>0</v>
      </c>
      <c r="L516" s="208">
        <f t="shared" si="115"/>
        <v>0</v>
      </c>
      <c r="M516" s="208">
        <f t="shared" si="115"/>
        <v>0</v>
      </c>
      <c r="N516" s="208">
        <f t="shared" si="115"/>
        <v>0</v>
      </c>
      <c r="O516" s="208">
        <f t="shared" si="115"/>
        <v>203.7</v>
      </c>
      <c r="P516" s="208">
        <f t="shared" si="115"/>
        <v>0</v>
      </c>
      <c r="Q516" s="208">
        <f t="shared" si="115"/>
        <v>0</v>
      </c>
      <c r="R516" s="208">
        <f t="shared" si="115"/>
        <v>0</v>
      </c>
      <c r="S516" s="208">
        <f t="shared" si="115"/>
        <v>0</v>
      </c>
      <c r="T516" s="208">
        <f t="shared" si="115"/>
        <v>0</v>
      </c>
      <c r="U516" s="208">
        <f t="shared" si="115"/>
        <v>0</v>
      </c>
      <c r="V516" s="208">
        <f t="shared" si="115"/>
        <v>0</v>
      </c>
      <c r="W516" s="208">
        <f t="shared" si="115"/>
        <v>0</v>
      </c>
      <c r="X516" s="208">
        <f t="shared" si="115"/>
        <v>0</v>
      </c>
      <c r="Y516" s="208">
        <f t="shared" si="115"/>
        <v>0</v>
      </c>
      <c r="Z516" s="208">
        <f t="shared" si="115"/>
        <v>0</v>
      </c>
      <c r="AA516" s="208">
        <f t="shared" si="115"/>
        <v>0</v>
      </c>
      <c r="AB516" s="208">
        <f t="shared" si="115"/>
        <v>0</v>
      </c>
      <c r="AC516" s="208">
        <f t="shared" si="115"/>
        <v>0</v>
      </c>
      <c r="AD516" s="208">
        <f t="shared" si="115"/>
        <v>0</v>
      </c>
      <c r="AE516" s="208">
        <f t="shared" si="115"/>
        <v>0</v>
      </c>
      <c r="AF516" s="208">
        <f t="shared" si="115"/>
        <v>0</v>
      </c>
      <c r="AG516" s="208">
        <f t="shared" si="115"/>
        <v>0</v>
      </c>
      <c r="AH516" s="208">
        <f t="shared" si="115"/>
        <v>0</v>
      </c>
      <c r="AI516" s="208">
        <f t="shared" si="115"/>
        <v>0</v>
      </c>
      <c r="AJ516" s="208">
        <f t="shared" si="115"/>
        <v>0</v>
      </c>
      <c r="AK516" s="208">
        <f t="shared" si="115"/>
        <v>0</v>
      </c>
      <c r="AL516" s="208">
        <f t="shared" si="115"/>
        <v>0</v>
      </c>
      <c r="AM516" s="208">
        <f t="shared" si="115"/>
        <v>0</v>
      </c>
      <c r="AN516" s="208">
        <f t="shared" si="115"/>
        <v>0</v>
      </c>
      <c r="AO516" s="208">
        <f t="shared" si="115"/>
        <v>0</v>
      </c>
      <c r="AP516" s="208">
        <f t="shared" si="115"/>
        <v>0</v>
      </c>
      <c r="AQ516" s="208">
        <f t="shared" si="115"/>
        <v>0</v>
      </c>
      <c r="AR516" s="208">
        <f t="shared" si="115"/>
        <v>155.20000000000002</v>
      </c>
      <c r="AS516" s="208">
        <f t="shared" si="115"/>
        <v>465.6</v>
      </c>
      <c r="AT516" s="208">
        <f t="shared" si="115"/>
        <v>0</v>
      </c>
      <c r="AU516" s="208">
        <f t="shared" si="115"/>
        <v>0</v>
      </c>
      <c r="AV516" s="208">
        <f t="shared" si="115"/>
        <v>8</v>
      </c>
      <c r="AW516" s="208">
        <f t="shared" si="115"/>
        <v>0</v>
      </c>
      <c r="AX516" s="208">
        <f t="shared" si="115"/>
        <v>0</v>
      </c>
      <c r="AY516" s="208">
        <f t="shared" si="115"/>
        <v>0</v>
      </c>
      <c r="AZ516" s="208">
        <f t="shared" si="115"/>
        <v>0</v>
      </c>
      <c r="BA516" s="209"/>
    </row>
    <row r="517" spans="1:53">
      <c r="A517" s="1"/>
      <c r="B517" s="11" t="s">
        <v>1097</v>
      </c>
      <c r="C517" s="217" t="s">
        <v>1096</v>
      </c>
      <c r="D517" s="3"/>
      <c r="E517" s="11"/>
      <c r="F517" s="4"/>
      <c r="G517" s="3" t="s">
        <v>33</v>
      </c>
      <c r="H517" s="3" t="s">
        <v>33</v>
      </c>
      <c r="I517" s="4"/>
      <c r="J517" s="4"/>
      <c r="K517" s="4"/>
      <c r="L517" s="4"/>
      <c r="M517" s="4"/>
      <c r="N517" s="4"/>
      <c r="O517" s="4">
        <v>8</v>
      </c>
      <c r="P517" s="4"/>
      <c r="Q517" s="4"/>
      <c r="R517" s="3" t="s">
        <v>354</v>
      </c>
      <c r="S517" s="4"/>
      <c r="T517" s="3" t="s">
        <v>153</v>
      </c>
      <c r="U517" s="3"/>
      <c r="V517" s="3" t="s">
        <v>156</v>
      </c>
      <c r="W517" s="3" t="s">
        <v>417</v>
      </c>
      <c r="X517" s="3"/>
      <c r="Y517" s="3"/>
      <c r="Z517" s="3" t="s">
        <v>345</v>
      </c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3"/>
      <c r="AP517" s="4"/>
      <c r="AQ517" s="4"/>
      <c r="AR517" s="3">
        <f>+E517</f>
        <v>0</v>
      </c>
      <c r="AS517" s="4">
        <f>+E517*3</f>
        <v>0</v>
      </c>
      <c r="AT517" s="4"/>
      <c r="AU517" s="4"/>
      <c r="AV517" s="4">
        <v>8</v>
      </c>
      <c r="AW517" s="215" t="s">
        <v>434</v>
      </c>
      <c r="AX517" s="3" t="s">
        <v>913</v>
      </c>
      <c r="AY517" s="4"/>
      <c r="AZ517" s="4"/>
    </row>
    <row r="518" spans="1:53">
      <c r="A518" s="1"/>
      <c r="B518" s="11" t="s">
        <v>1103</v>
      </c>
      <c r="C518" s="2" t="s">
        <v>409</v>
      </c>
      <c r="D518" s="3"/>
      <c r="E518" s="4">
        <v>43.6</v>
      </c>
      <c r="F518" s="4"/>
      <c r="G518" s="3" t="s">
        <v>33</v>
      </c>
      <c r="H518" s="3" t="s">
        <v>33</v>
      </c>
      <c r="I518" s="4"/>
      <c r="J518" s="4"/>
      <c r="K518" s="4"/>
      <c r="L518" s="4"/>
      <c r="M518" s="4"/>
      <c r="N518" s="4"/>
      <c r="O518" s="4">
        <f>+E518</f>
        <v>43.6</v>
      </c>
      <c r="P518" s="4"/>
      <c r="Q518" s="4"/>
      <c r="R518" s="3"/>
      <c r="S518" s="3"/>
      <c r="T518" s="3" t="s">
        <v>154</v>
      </c>
      <c r="U518" s="3" t="s">
        <v>225</v>
      </c>
      <c r="V518" s="3"/>
      <c r="W518" s="3"/>
      <c r="X518" s="3"/>
      <c r="Y518" s="3"/>
      <c r="Z518" s="3"/>
      <c r="AA518" s="3"/>
      <c r="AB518" s="3"/>
      <c r="AC518" s="3" t="s">
        <v>878</v>
      </c>
      <c r="AD518" s="3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3">
        <f>+E518</f>
        <v>43.6</v>
      </c>
      <c r="AS518" s="4">
        <f>+E518*3</f>
        <v>130.80000000000001</v>
      </c>
      <c r="AT518" s="4"/>
      <c r="AU518" s="4"/>
      <c r="AV518" s="4"/>
      <c r="AW518" s="215" t="s">
        <v>434</v>
      </c>
      <c r="AX518" s="3" t="s">
        <v>913</v>
      </c>
      <c r="AY518" s="3"/>
      <c r="AZ518" s="4"/>
    </row>
    <row r="519" spans="1:53">
      <c r="A519" s="1"/>
      <c r="B519" s="11" t="s">
        <v>1104</v>
      </c>
      <c r="C519" s="2" t="s">
        <v>963</v>
      </c>
      <c r="D519" s="3"/>
      <c r="E519" s="4">
        <v>40.5</v>
      </c>
      <c r="F519" s="4"/>
      <c r="G519" s="3" t="s">
        <v>33</v>
      </c>
      <c r="H519" s="3" t="s">
        <v>33</v>
      </c>
      <c r="I519" s="4"/>
      <c r="J519" s="4"/>
      <c r="K519" s="4"/>
      <c r="L519" s="4"/>
      <c r="M519" s="4"/>
      <c r="N519" s="4"/>
      <c r="O519" s="4">
        <f>+E519</f>
        <v>40.5</v>
      </c>
      <c r="P519" s="4"/>
      <c r="Q519" s="4"/>
      <c r="R519" s="3"/>
      <c r="S519" s="3"/>
      <c r="T519" s="3" t="s">
        <v>154</v>
      </c>
      <c r="U519" s="3" t="s">
        <v>225</v>
      </c>
      <c r="V519" s="3"/>
      <c r="W519" s="3"/>
      <c r="X519" s="3"/>
      <c r="Y519" s="3"/>
      <c r="Z519" s="3"/>
      <c r="AA519" s="3"/>
      <c r="AB519" s="3"/>
      <c r="AC519" s="3"/>
      <c r="AD519" s="3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3"/>
      <c r="AS519" s="4"/>
      <c r="AT519" s="4"/>
      <c r="AU519" s="4"/>
      <c r="AV519" s="4"/>
      <c r="AW519" s="215"/>
      <c r="AX519" s="3"/>
      <c r="AY519" s="3"/>
      <c r="AZ519" s="4"/>
    </row>
    <row r="520" spans="1:53">
      <c r="A520" s="1"/>
      <c r="B520" s="11" t="s">
        <v>1105</v>
      </c>
      <c r="C520" s="2" t="s">
        <v>409</v>
      </c>
      <c r="D520" s="3"/>
      <c r="E520" s="4">
        <v>32.700000000000003</v>
      </c>
      <c r="F520" s="4"/>
      <c r="G520" s="3" t="s">
        <v>33</v>
      </c>
      <c r="H520" s="3" t="s">
        <v>33</v>
      </c>
      <c r="I520" s="4"/>
      <c r="J520" s="4"/>
      <c r="K520" s="4"/>
      <c r="L520" s="4"/>
      <c r="M520" s="4"/>
      <c r="N520" s="4"/>
      <c r="O520" s="4">
        <f>+E520</f>
        <v>32.700000000000003</v>
      </c>
      <c r="P520" s="4"/>
      <c r="Q520" s="4"/>
      <c r="R520" s="3"/>
      <c r="S520" s="3"/>
      <c r="T520" s="3" t="s">
        <v>154</v>
      </c>
      <c r="U520" s="3" t="s">
        <v>225</v>
      </c>
      <c r="V520" s="3"/>
      <c r="W520" s="3"/>
      <c r="X520" s="3"/>
      <c r="Y520" s="3"/>
      <c r="Z520" s="3"/>
      <c r="AA520" s="3"/>
      <c r="AB520" s="3"/>
      <c r="AC520" s="3" t="s">
        <v>405</v>
      </c>
      <c r="AD520" s="3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3">
        <f>+E520</f>
        <v>32.700000000000003</v>
      </c>
      <c r="AS520" s="4">
        <f>+E520*3</f>
        <v>98.100000000000009</v>
      </c>
      <c r="AT520" s="4"/>
      <c r="AU520" s="4"/>
      <c r="AV520" s="4"/>
      <c r="AW520" s="215" t="s">
        <v>434</v>
      </c>
      <c r="AX520" s="3" t="s">
        <v>913</v>
      </c>
      <c r="AY520" s="3"/>
      <c r="AZ520" s="4"/>
    </row>
    <row r="521" spans="1:53">
      <c r="A521" s="1"/>
      <c r="B521" s="11" t="s">
        <v>1106</v>
      </c>
      <c r="C521" s="2" t="s">
        <v>963</v>
      </c>
      <c r="D521" s="3"/>
      <c r="E521" s="4">
        <v>34.4</v>
      </c>
      <c r="F521" s="4"/>
      <c r="G521" s="3" t="s">
        <v>33</v>
      </c>
      <c r="H521" s="3" t="s">
        <v>33</v>
      </c>
      <c r="I521" s="4"/>
      <c r="J521" s="4"/>
      <c r="K521" s="4"/>
      <c r="L521" s="4"/>
      <c r="M521" s="4"/>
      <c r="N521" s="4"/>
      <c r="O521" s="4">
        <f>+E521</f>
        <v>34.4</v>
      </c>
      <c r="P521" s="4"/>
      <c r="Q521" s="4"/>
      <c r="R521" s="3"/>
      <c r="S521" s="3"/>
      <c r="T521" s="3" t="s">
        <v>154</v>
      </c>
      <c r="U521" s="3" t="s">
        <v>225</v>
      </c>
      <c r="V521" s="3"/>
      <c r="W521" s="3"/>
      <c r="X521" s="3"/>
      <c r="Y521" s="3"/>
      <c r="Z521" s="3"/>
      <c r="AA521" s="3"/>
      <c r="AB521" s="3"/>
      <c r="AC521" s="3"/>
      <c r="AD521" s="3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3">
        <f>+E521</f>
        <v>34.4</v>
      </c>
      <c r="AS521" s="4">
        <f>+E521*3</f>
        <v>103.19999999999999</v>
      </c>
      <c r="AT521" s="4"/>
      <c r="AU521" s="4"/>
      <c r="AV521" s="4"/>
      <c r="AW521" s="215" t="s">
        <v>434</v>
      </c>
      <c r="AX521" s="3" t="s">
        <v>913</v>
      </c>
      <c r="AY521" s="3"/>
      <c r="AZ521" s="4"/>
    </row>
    <row r="522" spans="1:53">
      <c r="A522" s="1"/>
      <c r="B522" s="11" t="s">
        <v>1107</v>
      </c>
      <c r="C522" s="2" t="s">
        <v>963</v>
      </c>
      <c r="D522" s="3"/>
      <c r="E522" s="4">
        <v>44.5</v>
      </c>
      <c r="F522" s="4"/>
      <c r="G522" s="3" t="s">
        <v>33</v>
      </c>
      <c r="H522" s="3" t="s">
        <v>33</v>
      </c>
      <c r="I522" s="4"/>
      <c r="J522" s="4"/>
      <c r="K522" s="4"/>
      <c r="L522" s="4"/>
      <c r="M522" s="4"/>
      <c r="N522" s="4"/>
      <c r="O522" s="4">
        <f>+E522</f>
        <v>44.5</v>
      </c>
      <c r="P522" s="4"/>
      <c r="Q522" s="4"/>
      <c r="R522" s="3" t="s">
        <v>354</v>
      </c>
      <c r="S522" s="3"/>
      <c r="T522" s="3" t="s">
        <v>153</v>
      </c>
      <c r="U522" s="3"/>
      <c r="V522" s="3" t="s">
        <v>156</v>
      </c>
      <c r="W522" s="3" t="s">
        <v>417</v>
      </c>
      <c r="X522" s="3"/>
      <c r="Y522" s="3"/>
      <c r="Z522" s="3"/>
      <c r="AA522" s="3"/>
      <c r="AB522" s="3"/>
      <c r="AC522" s="3" t="s">
        <v>598</v>
      </c>
      <c r="AD522" s="3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3">
        <f>+E522</f>
        <v>44.5</v>
      </c>
      <c r="AS522" s="4">
        <f>+E522*3</f>
        <v>133.5</v>
      </c>
      <c r="AT522" s="4"/>
      <c r="AU522" s="4"/>
      <c r="AV522" s="4"/>
      <c r="AW522" s="215" t="s">
        <v>434</v>
      </c>
      <c r="AX522" s="3" t="s">
        <v>913</v>
      </c>
      <c r="AY522" s="3"/>
      <c r="AZ522" s="4"/>
    </row>
    <row r="523" spans="1:53" s="206" customFormat="1">
      <c r="A523" s="206" t="s">
        <v>364</v>
      </c>
      <c r="B523" s="207" t="s">
        <v>1110</v>
      </c>
      <c r="C523" s="210" t="s">
        <v>1108</v>
      </c>
      <c r="D523" s="207" t="s">
        <v>1214</v>
      </c>
      <c r="E523" s="208">
        <f t="shared" ref="E523:AZ523" si="116">SUM(E524:E532)</f>
        <v>300.7</v>
      </c>
      <c r="F523" s="208">
        <f t="shared" si="116"/>
        <v>0</v>
      </c>
      <c r="G523" s="208">
        <f t="shared" si="116"/>
        <v>0</v>
      </c>
      <c r="H523" s="208">
        <f t="shared" si="116"/>
        <v>0</v>
      </c>
      <c r="I523" s="208">
        <f t="shared" si="116"/>
        <v>0</v>
      </c>
      <c r="J523" s="208">
        <f t="shared" si="116"/>
        <v>0</v>
      </c>
      <c r="K523" s="208">
        <f t="shared" si="116"/>
        <v>0</v>
      </c>
      <c r="L523" s="208">
        <f t="shared" si="116"/>
        <v>0</v>
      </c>
      <c r="M523" s="208">
        <f t="shared" si="116"/>
        <v>0</v>
      </c>
      <c r="N523" s="208">
        <f t="shared" si="116"/>
        <v>0</v>
      </c>
      <c r="O523" s="208">
        <f t="shared" si="116"/>
        <v>301.7</v>
      </c>
      <c r="P523" s="208">
        <f t="shared" si="116"/>
        <v>0</v>
      </c>
      <c r="Q523" s="208">
        <f t="shared" si="116"/>
        <v>0</v>
      </c>
      <c r="R523" s="208">
        <f t="shared" si="116"/>
        <v>0</v>
      </c>
      <c r="S523" s="208">
        <f t="shared" si="116"/>
        <v>0</v>
      </c>
      <c r="T523" s="208">
        <f t="shared" si="116"/>
        <v>0</v>
      </c>
      <c r="U523" s="208">
        <f t="shared" si="116"/>
        <v>0</v>
      </c>
      <c r="V523" s="208">
        <f t="shared" si="116"/>
        <v>0</v>
      </c>
      <c r="W523" s="208">
        <f t="shared" si="116"/>
        <v>0</v>
      </c>
      <c r="X523" s="208">
        <f t="shared" si="116"/>
        <v>0</v>
      </c>
      <c r="Y523" s="208">
        <f t="shared" si="116"/>
        <v>0</v>
      </c>
      <c r="Z523" s="208">
        <f t="shared" si="116"/>
        <v>0</v>
      </c>
      <c r="AA523" s="208">
        <f t="shared" si="116"/>
        <v>0</v>
      </c>
      <c r="AB523" s="208">
        <f t="shared" si="116"/>
        <v>0</v>
      </c>
      <c r="AC523" s="208">
        <f t="shared" si="116"/>
        <v>0</v>
      </c>
      <c r="AD523" s="208">
        <f t="shared" si="116"/>
        <v>0</v>
      </c>
      <c r="AE523" s="208">
        <f t="shared" si="116"/>
        <v>0</v>
      </c>
      <c r="AF523" s="208">
        <f t="shared" si="116"/>
        <v>0</v>
      </c>
      <c r="AG523" s="208">
        <f t="shared" si="116"/>
        <v>0</v>
      </c>
      <c r="AH523" s="208">
        <f t="shared" si="116"/>
        <v>0</v>
      </c>
      <c r="AI523" s="208">
        <f t="shared" si="116"/>
        <v>0</v>
      </c>
      <c r="AJ523" s="208">
        <f t="shared" si="116"/>
        <v>0</v>
      </c>
      <c r="AK523" s="208">
        <f t="shared" si="116"/>
        <v>0</v>
      </c>
      <c r="AL523" s="208">
        <f t="shared" si="116"/>
        <v>0</v>
      </c>
      <c r="AM523" s="208">
        <f t="shared" si="116"/>
        <v>0</v>
      </c>
      <c r="AN523" s="208">
        <f t="shared" si="116"/>
        <v>0</v>
      </c>
      <c r="AO523" s="208">
        <f t="shared" si="116"/>
        <v>0</v>
      </c>
      <c r="AP523" s="208">
        <f t="shared" si="116"/>
        <v>0</v>
      </c>
      <c r="AQ523" s="208">
        <f t="shared" si="116"/>
        <v>0</v>
      </c>
      <c r="AR523" s="208">
        <f t="shared" si="116"/>
        <v>300.7</v>
      </c>
      <c r="AS523" s="208">
        <f t="shared" si="116"/>
        <v>902.10000000000014</v>
      </c>
      <c r="AT523" s="208">
        <f t="shared" si="116"/>
        <v>0</v>
      </c>
      <c r="AU523" s="208">
        <f t="shared" si="116"/>
        <v>0</v>
      </c>
      <c r="AV523" s="208">
        <f t="shared" si="116"/>
        <v>0</v>
      </c>
      <c r="AW523" s="208">
        <f t="shared" si="116"/>
        <v>0</v>
      </c>
      <c r="AX523" s="208">
        <f t="shared" si="116"/>
        <v>0</v>
      </c>
      <c r="AY523" s="208">
        <f t="shared" si="116"/>
        <v>0</v>
      </c>
      <c r="AZ523" s="208">
        <f t="shared" si="116"/>
        <v>0</v>
      </c>
      <c r="BA523" s="209"/>
    </row>
    <row r="524" spans="1:53">
      <c r="A524" s="1"/>
      <c r="B524" s="11" t="s">
        <v>1104</v>
      </c>
      <c r="C524" s="2" t="s">
        <v>409</v>
      </c>
      <c r="D524" s="3"/>
      <c r="E524" s="11"/>
      <c r="F524" s="4"/>
      <c r="G524" s="3" t="s">
        <v>33</v>
      </c>
      <c r="H524" s="3" t="s">
        <v>33</v>
      </c>
      <c r="I524" s="4"/>
      <c r="J524" s="4"/>
      <c r="K524" s="4"/>
      <c r="L524" s="4"/>
      <c r="M524" s="4"/>
      <c r="N524" s="4"/>
      <c r="O524" s="4">
        <v>1</v>
      </c>
      <c r="P524" s="4"/>
      <c r="Q524" s="4"/>
      <c r="R524" s="3" t="s">
        <v>354</v>
      </c>
      <c r="S524" s="4"/>
      <c r="T524" s="3" t="s">
        <v>153</v>
      </c>
      <c r="U524" s="3"/>
      <c r="V524" s="3" t="s">
        <v>156</v>
      </c>
      <c r="W524" s="3" t="s">
        <v>417</v>
      </c>
      <c r="X524" s="3"/>
      <c r="Y524" s="3"/>
      <c r="Z524" s="3" t="s">
        <v>250</v>
      </c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3"/>
      <c r="AP524" s="4"/>
      <c r="AQ524" s="4"/>
      <c r="AR524" s="3">
        <f t="shared" ref="AR524:AR532" si="117">+E524</f>
        <v>0</v>
      </c>
      <c r="AS524" s="4">
        <f t="shared" ref="AS524:AS532" si="118">+E524*3</f>
        <v>0</v>
      </c>
      <c r="AT524" s="4"/>
      <c r="AU524" s="4"/>
      <c r="AV524" s="4"/>
      <c r="AW524" s="215" t="s">
        <v>434</v>
      </c>
      <c r="AX524" s="3" t="s">
        <v>913</v>
      </c>
      <c r="AY524" s="4"/>
      <c r="AZ524" s="4"/>
    </row>
    <row r="525" spans="1:53">
      <c r="A525" s="1"/>
      <c r="B525" s="11" t="s">
        <v>537</v>
      </c>
      <c r="C525" s="12" t="s">
        <v>371</v>
      </c>
      <c r="D525" s="3"/>
      <c r="E525" s="4">
        <v>32.4</v>
      </c>
      <c r="F525" s="4"/>
      <c r="G525" s="3" t="s">
        <v>33</v>
      </c>
      <c r="H525" s="3" t="s">
        <v>33</v>
      </c>
      <c r="I525" s="4"/>
      <c r="J525" s="4"/>
      <c r="K525" s="4"/>
      <c r="L525" s="4"/>
      <c r="M525" s="4"/>
      <c r="N525" s="4"/>
      <c r="O525" s="4">
        <f t="shared" ref="O525:O532" si="119">+E525</f>
        <v>32.4</v>
      </c>
      <c r="P525" s="4"/>
      <c r="Q525" s="4"/>
      <c r="R525" s="3"/>
      <c r="S525" s="3"/>
      <c r="T525" s="3" t="s">
        <v>154</v>
      </c>
      <c r="U525" s="3" t="s">
        <v>225</v>
      </c>
      <c r="V525" s="3"/>
      <c r="W525" s="3"/>
      <c r="X525" s="3"/>
      <c r="Y525" s="3"/>
      <c r="Z525" s="3"/>
      <c r="AA525" s="3"/>
      <c r="AB525" s="3"/>
      <c r="AC525" s="3"/>
      <c r="AD525" s="3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3">
        <f t="shared" si="117"/>
        <v>32.4</v>
      </c>
      <c r="AS525" s="4">
        <f t="shared" si="118"/>
        <v>97.199999999999989</v>
      </c>
      <c r="AT525" s="4"/>
      <c r="AU525" s="4"/>
      <c r="AV525" s="4"/>
      <c r="AW525" s="215" t="s">
        <v>434</v>
      </c>
      <c r="AX525" s="3" t="s">
        <v>913</v>
      </c>
      <c r="AY525" s="3"/>
      <c r="AZ525" s="4"/>
    </row>
    <row r="526" spans="1:53">
      <c r="A526" s="1"/>
      <c r="B526" s="11" t="s">
        <v>538</v>
      </c>
      <c r="C526" s="12" t="s">
        <v>371</v>
      </c>
      <c r="D526" s="3"/>
      <c r="E526" s="4">
        <v>26.3</v>
      </c>
      <c r="F526" s="4"/>
      <c r="G526" s="3" t="s">
        <v>33</v>
      </c>
      <c r="H526" s="3" t="s">
        <v>33</v>
      </c>
      <c r="I526" s="4"/>
      <c r="J526" s="4"/>
      <c r="K526" s="4"/>
      <c r="L526" s="4"/>
      <c r="M526" s="4"/>
      <c r="N526" s="4"/>
      <c r="O526" s="4">
        <f t="shared" si="119"/>
        <v>26.3</v>
      </c>
      <c r="P526" s="4"/>
      <c r="Q526" s="4"/>
      <c r="R526" s="3" t="s">
        <v>354</v>
      </c>
      <c r="S526" s="3"/>
      <c r="T526" s="3" t="s">
        <v>154</v>
      </c>
      <c r="U526" s="3" t="s">
        <v>225</v>
      </c>
      <c r="V526" s="3"/>
      <c r="W526" s="3"/>
      <c r="X526" s="3"/>
      <c r="Y526" s="3"/>
      <c r="Z526" s="3"/>
      <c r="AA526" s="3"/>
      <c r="AB526" s="3"/>
      <c r="AC526" s="3" t="s">
        <v>405</v>
      </c>
      <c r="AD526" s="3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3">
        <f t="shared" si="117"/>
        <v>26.3</v>
      </c>
      <c r="AS526" s="4">
        <f t="shared" si="118"/>
        <v>78.900000000000006</v>
      </c>
      <c r="AT526" s="4"/>
      <c r="AU526" s="4"/>
      <c r="AV526" s="4"/>
      <c r="AW526" s="215" t="s">
        <v>434</v>
      </c>
      <c r="AX526" s="3" t="s">
        <v>913</v>
      </c>
      <c r="AY526" s="3"/>
      <c r="AZ526" s="4"/>
    </row>
    <row r="527" spans="1:53">
      <c r="A527" s="1"/>
      <c r="B527" s="11" t="s">
        <v>539</v>
      </c>
      <c r="C527" s="12" t="s">
        <v>371</v>
      </c>
      <c r="D527" s="3"/>
      <c r="E527" s="4">
        <v>51.2</v>
      </c>
      <c r="F527" s="4"/>
      <c r="G527" s="3" t="s">
        <v>33</v>
      </c>
      <c r="H527" s="3" t="s">
        <v>33</v>
      </c>
      <c r="I527" s="4"/>
      <c r="J527" s="4"/>
      <c r="K527" s="4"/>
      <c r="L527" s="4"/>
      <c r="M527" s="4"/>
      <c r="N527" s="4"/>
      <c r="O527" s="4">
        <f t="shared" si="119"/>
        <v>51.2</v>
      </c>
      <c r="P527" s="4"/>
      <c r="Q527" s="4"/>
      <c r="R527" s="3"/>
      <c r="S527" s="3"/>
      <c r="T527" s="3" t="s">
        <v>154</v>
      </c>
      <c r="U527" s="3" t="s">
        <v>225</v>
      </c>
      <c r="V527" s="3"/>
      <c r="W527" s="3"/>
      <c r="X527" s="3"/>
      <c r="Y527" s="3"/>
      <c r="Z527" s="3"/>
      <c r="AA527" s="3"/>
      <c r="AB527" s="3"/>
      <c r="AC527" s="3" t="s">
        <v>405</v>
      </c>
      <c r="AD527" s="3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3">
        <f t="shared" si="117"/>
        <v>51.2</v>
      </c>
      <c r="AS527" s="4">
        <f t="shared" si="118"/>
        <v>153.60000000000002</v>
      </c>
      <c r="AT527" s="4"/>
      <c r="AU527" s="4"/>
      <c r="AV527" s="4"/>
      <c r="AW527" s="215" t="s">
        <v>434</v>
      </c>
      <c r="AX527" s="3" t="s">
        <v>913</v>
      </c>
      <c r="AY527" s="3"/>
      <c r="AZ527" s="4"/>
    </row>
    <row r="528" spans="1:53">
      <c r="A528" s="1"/>
      <c r="B528" s="11" t="s">
        <v>540</v>
      </c>
      <c r="C528" s="12" t="s">
        <v>371</v>
      </c>
      <c r="D528" s="3"/>
      <c r="E528" s="4">
        <v>52.6</v>
      </c>
      <c r="F528" s="4"/>
      <c r="G528" s="3" t="s">
        <v>33</v>
      </c>
      <c r="H528" s="3" t="s">
        <v>33</v>
      </c>
      <c r="I528" s="4"/>
      <c r="J528" s="4"/>
      <c r="K528" s="4"/>
      <c r="L528" s="4"/>
      <c r="M528" s="4"/>
      <c r="N528" s="4"/>
      <c r="O528" s="4">
        <f t="shared" si="119"/>
        <v>52.6</v>
      </c>
      <c r="P528" s="4"/>
      <c r="Q528" s="4"/>
      <c r="R528" s="3"/>
      <c r="S528" s="3"/>
      <c r="T528" s="3" t="s">
        <v>154</v>
      </c>
      <c r="U528" s="3" t="s">
        <v>225</v>
      </c>
      <c r="V528" s="3"/>
      <c r="W528" s="3"/>
      <c r="X528" s="3"/>
      <c r="Y528" s="3"/>
      <c r="Z528" s="3"/>
      <c r="AA528" s="3"/>
      <c r="AB528" s="3"/>
      <c r="AC528" s="3" t="s">
        <v>583</v>
      </c>
      <c r="AD528" s="3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3">
        <f t="shared" si="117"/>
        <v>52.6</v>
      </c>
      <c r="AS528" s="4">
        <f t="shared" si="118"/>
        <v>157.80000000000001</v>
      </c>
      <c r="AT528" s="4"/>
      <c r="AU528" s="4"/>
      <c r="AV528" s="4"/>
      <c r="AW528" s="215" t="s">
        <v>434</v>
      </c>
      <c r="AX528" s="3" t="s">
        <v>913</v>
      </c>
      <c r="AY528" s="3"/>
      <c r="AZ528" s="4"/>
    </row>
    <row r="529" spans="1:53">
      <c r="A529" s="1"/>
      <c r="B529" s="11" t="s">
        <v>541</v>
      </c>
      <c r="C529" s="12" t="s">
        <v>371</v>
      </c>
      <c r="D529" s="3"/>
      <c r="E529" s="4">
        <v>40.799999999999997</v>
      </c>
      <c r="F529" s="4"/>
      <c r="G529" s="3" t="s">
        <v>33</v>
      </c>
      <c r="H529" s="3" t="s">
        <v>33</v>
      </c>
      <c r="I529" s="4"/>
      <c r="J529" s="4"/>
      <c r="K529" s="4"/>
      <c r="L529" s="4"/>
      <c r="M529" s="4"/>
      <c r="N529" s="4"/>
      <c r="O529" s="4">
        <f t="shared" si="119"/>
        <v>40.799999999999997</v>
      </c>
      <c r="P529" s="4"/>
      <c r="Q529" s="4"/>
      <c r="R529" s="3" t="s">
        <v>354</v>
      </c>
      <c r="S529" s="3"/>
      <c r="T529" s="3" t="s">
        <v>154</v>
      </c>
      <c r="U529" s="3" t="s">
        <v>225</v>
      </c>
      <c r="V529" s="3"/>
      <c r="W529" s="3"/>
      <c r="X529" s="3"/>
      <c r="Y529" s="3"/>
      <c r="Z529" s="3"/>
      <c r="AA529" s="3" t="s">
        <v>181</v>
      </c>
      <c r="AB529" s="3" t="s">
        <v>404</v>
      </c>
      <c r="AC529" s="3" t="s">
        <v>583</v>
      </c>
      <c r="AD529" s="3" t="s">
        <v>501</v>
      </c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3">
        <f t="shared" si="117"/>
        <v>40.799999999999997</v>
      </c>
      <c r="AS529" s="4">
        <f t="shared" si="118"/>
        <v>122.39999999999999</v>
      </c>
      <c r="AT529" s="4"/>
      <c r="AU529" s="4"/>
      <c r="AV529" s="4"/>
      <c r="AW529" s="215" t="s">
        <v>434</v>
      </c>
      <c r="AX529" s="3" t="s">
        <v>913</v>
      </c>
      <c r="AY529" s="3"/>
      <c r="AZ529" s="4"/>
    </row>
    <row r="530" spans="1:53">
      <c r="A530" s="1"/>
      <c r="B530" s="11" t="s">
        <v>542</v>
      </c>
      <c r="C530" s="12" t="s">
        <v>371</v>
      </c>
      <c r="D530" s="3"/>
      <c r="E530" s="4">
        <v>28.7</v>
      </c>
      <c r="F530" s="4"/>
      <c r="G530" s="3" t="s">
        <v>33</v>
      </c>
      <c r="H530" s="3" t="s">
        <v>33</v>
      </c>
      <c r="I530" s="4"/>
      <c r="J530" s="4"/>
      <c r="K530" s="4"/>
      <c r="L530" s="4"/>
      <c r="M530" s="4"/>
      <c r="N530" s="4"/>
      <c r="O530" s="4">
        <f t="shared" si="119"/>
        <v>28.7</v>
      </c>
      <c r="P530" s="4"/>
      <c r="Q530" s="4"/>
      <c r="R530" s="3"/>
      <c r="S530" s="3"/>
      <c r="T530" s="3" t="s">
        <v>154</v>
      </c>
      <c r="U530" s="3" t="s">
        <v>225</v>
      </c>
      <c r="V530" s="3"/>
      <c r="W530" s="3"/>
      <c r="X530" s="3"/>
      <c r="Y530" s="3"/>
      <c r="Z530" s="3"/>
      <c r="AA530" s="3" t="s">
        <v>181</v>
      </c>
      <c r="AB530" s="3" t="s">
        <v>404</v>
      </c>
      <c r="AC530" s="3" t="s">
        <v>405</v>
      </c>
      <c r="AD530" s="3" t="s">
        <v>501</v>
      </c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3">
        <f t="shared" si="117"/>
        <v>28.7</v>
      </c>
      <c r="AS530" s="4">
        <f t="shared" si="118"/>
        <v>86.1</v>
      </c>
      <c r="AT530" s="4"/>
      <c r="AU530" s="4"/>
      <c r="AV530" s="4"/>
      <c r="AW530" s="215" t="s">
        <v>434</v>
      </c>
      <c r="AX530" s="3" t="s">
        <v>913</v>
      </c>
      <c r="AY530" s="3"/>
      <c r="AZ530" s="4"/>
    </row>
    <row r="531" spans="1:53">
      <c r="A531" s="1"/>
      <c r="B531" s="11" t="s">
        <v>543</v>
      </c>
      <c r="C531" s="12" t="s">
        <v>371</v>
      </c>
      <c r="D531" s="3"/>
      <c r="E531" s="4">
        <v>35.5</v>
      </c>
      <c r="F531" s="4"/>
      <c r="G531" s="3" t="s">
        <v>33</v>
      </c>
      <c r="H531" s="3" t="s">
        <v>33</v>
      </c>
      <c r="I531" s="4"/>
      <c r="J531" s="4"/>
      <c r="K531" s="4"/>
      <c r="L531" s="4"/>
      <c r="M531" s="4"/>
      <c r="N531" s="4"/>
      <c r="O531" s="4">
        <f t="shared" si="119"/>
        <v>35.5</v>
      </c>
      <c r="P531" s="4"/>
      <c r="Q531" s="4"/>
      <c r="R531" s="3"/>
      <c r="S531" s="3"/>
      <c r="T531" s="3" t="s">
        <v>154</v>
      </c>
      <c r="U531" s="3" t="s">
        <v>225</v>
      </c>
      <c r="V531" s="3"/>
      <c r="W531" s="3"/>
      <c r="X531" s="3"/>
      <c r="Y531" s="3"/>
      <c r="Z531" s="3"/>
      <c r="AA531" s="3"/>
      <c r="AB531" s="3"/>
      <c r="AC531" s="3" t="s">
        <v>405</v>
      </c>
      <c r="AD531" s="3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3">
        <f t="shared" si="117"/>
        <v>35.5</v>
      </c>
      <c r="AS531" s="4">
        <f t="shared" si="118"/>
        <v>106.5</v>
      </c>
      <c r="AT531" s="4"/>
      <c r="AU531" s="4"/>
      <c r="AV531" s="4"/>
      <c r="AW531" s="215" t="s">
        <v>434</v>
      </c>
      <c r="AX531" s="3" t="s">
        <v>913</v>
      </c>
      <c r="AY531" s="3"/>
      <c r="AZ531" s="4"/>
    </row>
    <row r="532" spans="1:53">
      <c r="A532" s="1"/>
      <c r="B532" s="11" t="s">
        <v>544</v>
      </c>
      <c r="C532" s="2" t="s">
        <v>912</v>
      </c>
      <c r="D532" s="3"/>
      <c r="E532" s="4">
        <v>33.200000000000003</v>
      </c>
      <c r="F532" s="4"/>
      <c r="G532" s="3" t="s">
        <v>33</v>
      </c>
      <c r="H532" s="3" t="s">
        <v>33</v>
      </c>
      <c r="I532" s="4"/>
      <c r="J532" s="4"/>
      <c r="K532" s="4"/>
      <c r="L532" s="4"/>
      <c r="M532" s="4"/>
      <c r="N532" s="4"/>
      <c r="O532" s="4">
        <f t="shared" si="119"/>
        <v>33.200000000000003</v>
      </c>
      <c r="P532" s="4"/>
      <c r="Q532" s="4"/>
      <c r="R532" s="3" t="s">
        <v>354</v>
      </c>
      <c r="S532" s="3"/>
      <c r="T532" s="3" t="s">
        <v>153</v>
      </c>
      <c r="U532" s="3"/>
      <c r="V532" s="3" t="s">
        <v>156</v>
      </c>
      <c r="W532" s="3" t="s">
        <v>417</v>
      </c>
      <c r="X532" s="3"/>
      <c r="Y532" s="3"/>
      <c r="Z532" s="3"/>
      <c r="AA532" s="3"/>
      <c r="AB532" s="3"/>
      <c r="AC532" s="3" t="s">
        <v>405</v>
      </c>
      <c r="AD532" s="3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3">
        <f t="shared" si="117"/>
        <v>33.200000000000003</v>
      </c>
      <c r="AS532" s="4">
        <f t="shared" si="118"/>
        <v>99.600000000000009</v>
      </c>
      <c r="AT532" s="4"/>
      <c r="AU532" s="4"/>
      <c r="AV532" s="4"/>
      <c r="AW532" s="215" t="s">
        <v>434</v>
      </c>
      <c r="AX532" s="3" t="s">
        <v>913</v>
      </c>
      <c r="AY532" s="3"/>
      <c r="AZ532" s="4"/>
    </row>
    <row r="533" spans="1:53" s="206" customFormat="1">
      <c r="A533" s="206" t="s">
        <v>364</v>
      </c>
      <c r="B533" s="207" t="s">
        <v>1111</v>
      </c>
      <c r="C533" s="210" t="s">
        <v>1261</v>
      </c>
      <c r="D533" s="207" t="s">
        <v>1214</v>
      </c>
      <c r="E533" s="208">
        <f t="shared" ref="E533:AZ533" si="120">SUM(E534:E544)</f>
        <v>472.5</v>
      </c>
      <c r="F533" s="208">
        <f t="shared" si="120"/>
        <v>0</v>
      </c>
      <c r="G533" s="208">
        <f t="shared" si="120"/>
        <v>0</v>
      </c>
      <c r="H533" s="208">
        <f t="shared" si="120"/>
        <v>0</v>
      </c>
      <c r="I533" s="208">
        <f t="shared" si="120"/>
        <v>0</v>
      </c>
      <c r="J533" s="208">
        <f t="shared" si="120"/>
        <v>0</v>
      </c>
      <c r="K533" s="208">
        <f t="shared" si="120"/>
        <v>0</v>
      </c>
      <c r="L533" s="208">
        <f t="shared" si="120"/>
        <v>0</v>
      </c>
      <c r="M533" s="208">
        <f t="shared" si="120"/>
        <v>0</v>
      </c>
      <c r="N533" s="208">
        <f t="shared" si="120"/>
        <v>0</v>
      </c>
      <c r="O533" s="208">
        <f t="shared" si="120"/>
        <v>473.5</v>
      </c>
      <c r="P533" s="208">
        <f t="shared" si="120"/>
        <v>0</v>
      </c>
      <c r="Q533" s="208">
        <f t="shared" si="120"/>
        <v>0</v>
      </c>
      <c r="R533" s="208">
        <f t="shared" si="120"/>
        <v>0</v>
      </c>
      <c r="S533" s="208">
        <f t="shared" si="120"/>
        <v>0</v>
      </c>
      <c r="T533" s="208">
        <f t="shared" si="120"/>
        <v>0</v>
      </c>
      <c r="U533" s="208">
        <f t="shared" si="120"/>
        <v>0</v>
      </c>
      <c r="V533" s="208">
        <f t="shared" si="120"/>
        <v>0</v>
      </c>
      <c r="W533" s="208">
        <f t="shared" si="120"/>
        <v>0</v>
      </c>
      <c r="X533" s="208">
        <f t="shared" si="120"/>
        <v>0</v>
      </c>
      <c r="Y533" s="208">
        <f t="shared" si="120"/>
        <v>0</v>
      </c>
      <c r="Z533" s="208">
        <f t="shared" si="120"/>
        <v>0</v>
      </c>
      <c r="AA533" s="208">
        <f t="shared" si="120"/>
        <v>0</v>
      </c>
      <c r="AB533" s="208">
        <f t="shared" si="120"/>
        <v>0</v>
      </c>
      <c r="AC533" s="208">
        <f t="shared" si="120"/>
        <v>0</v>
      </c>
      <c r="AD533" s="208">
        <f t="shared" si="120"/>
        <v>0</v>
      </c>
      <c r="AE533" s="208">
        <f t="shared" si="120"/>
        <v>0</v>
      </c>
      <c r="AF533" s="208">
        <f t="shared" si="120"/>
        <v>0</v>
      </c>
      <c r="AG533" s="208">
        <f t="shared" si="120"/>
        <v>0</v>
      </c>
      <c r="AH533" s="208">
        <f t="shared" si="120"/>
        <v>0</v>
      </c>
      <c r="AI533" s="208">
        <f t="shared" si="120"/>
        <v>0</v>
      </c>
      <c r="AJ533" s="208">
        <f t="shared" si="120"/>
        <v>0</v>
      </c>
      <c r="AK533" s="208">
        <f t="shared" si="120"/>
        <v>0</v>
      </c>
      <c r="AL533" s="208">
        <f t="shared" si="120"/>
        <v>0</v>
      </c>
      <c r="AM533" s="208">
        <f t="shared" si="120"/>
        <v>0</v>
      </c>
      <c r="AN533" s="208">
        <f t="shared" si="120"/>
        <v>0</v>
      </c>
      <c r="AO533" s="208">
        <f t="shared" si="120"/>
        <v>0</v>
      </c>
      <c r="AP533" s="208">
        <f t="shared" si="120"/>
        <v>0</v>
      </c>
      <c r="AQ533" s="208">
        <f t="shared" si="120"/>
        <v>0</v>
      </c>
      <c r="AR533" s="208">
        <f t="shared" si="120"/>
        <v>472.5</v>
      </c>
      <c r="AS533" s="208">
        <f t="shared" si="120"/>
        <v>1417.5</v>
      </c>
      <c r="AT533" s="208">
        <f t="shared" si="120"/>
        <v>0</v>
      </c>
      <c r="AU533" s="208">
        <f t="shared" si="120"/>
        <v>0</v>
      </c>
      <c r="AV533" s="208">
        <f t="shared" si="120"/>
        <v>0</v>
      </c>
      <c r="AW533" s="208">
        <f t="shared" si="120"/>
        <v>0</v>
      </c>
      <c r="AX533" s="208">
        <f t="shared" si="120"/>
        <v>0</v>
      </c>
      <c r="AY533" s="208">
        <f t="shared" si="120"/>
        <v>0</v>
      </c>
      <c r="AZ533" s="208">
        <f t="shared" si="120"/>
        <v>0</v>
      </c>
      <c r="BA533" s="209"/>
    </row>
    <row r="534" spans="1:53">
      <c r="A534" s="1"/>
      <c r="B534" s="11" t="s">
        <v>541</v>
      </c>
      <c r="C534" s="2" t="s">
        <v>912</v>
      </c>
      <c r="D534" s="3"/>
      <c r="E534" s="11"/>
      <c r="F534" s="4"/>
      <c r="G534" s="3" t="s">
        <v>33</v>
      </c>
      <c r="H534" s="3" t="s">
        <v>33</v>
      </c>
      <c r="I534" s="4"/>
      <c r="J534" s="4"/>
      <c r="K534" s="4"/>
      <c r="L534" s="4"/>
      <c r="M534" s="4"/>
      <c r="N534" s="4"/>
      <c r="O534" s="4">
        <v>1</v>
      </c>
      <c r="P534" s="4"/>
      <c r="Q534" s="4"/>
      <c r="R534" s="3" t="s">
        <v>354</v>
      </c>
      <c r="S534" s="4"/>
      <c r="T534" s="3" t="s">
        <v>153</v>
      </c>
      <c r="U534" s="3"/>
      <c r="V534" s="3" t="s">
        <v>156</v>
      </c>
      <c r="W534" s="3" t="s">
        <v>417</v>
      </c>
      <c r="X534" s="3"/>
      <c r="Y534" s="3"/>
      <c r="Z534" s="3" t="s">
        <v>250</v>
      </c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3"/>
      <c r="AP534" s="4"/>
      <c r="AQ534" s="4"/>
      <c r="AR534" s="3">
        <f t="shared" ref="AR534:AR544" si="121">+E534</f>
        <v>0</v>
      </c>
      <c r="AS534" s="4">
        <f t="shared" ref="AS534:AS544" si="122">+E534*3</f>
        <v>0</v>
      </c>
      <c r="AT534" s="4"/>
      <c r="AU534" s="4"/>
      <c r="AV534" s="4"/>
      <c r="AW534" s="215" t="s">
        <v>434</v>
      </c>
      <c r="AX534" s="3" t="s">
        <v>913</v>
      </c>
      <c r="AY534" s="4"/>
      <c r="AZ534" s="4"/>
    </row>
    <row r="535" spans="1:53">
      <c r="A535" s="1"/>
      <c r="B535" s="11" t="s">
        <v>1112</v>
      </c>
      <c r="C535" s="12" t="s">
        <v>371</v>
      </c>
      <c r="D535" s="3"/>
      <c r="E535" s="4">
        <v>51</v>
      </c>
      <c r="F535" s="4"/>
      <c r="G535" s="3" t="s">
        <v>33</v>
      </c>
      <c r="H535" s="3" t="s">
        <v>33</v>
      </c>
      <c r="I535" s="4"/>
      <c r="J535" s="4"/>
      <c r="K535" s="4"/>
      <c r="L535" s="4"/>
      <c r="M535" s="4"/>
      <c r="N535" s="4"/>
      <c r="O535" s="4">
        <f t="shared" ref="O535:O544" si="123">+E535</f>
        <v>51</v>
      </c>
      <c r="P535" s="4"/>
      <c r="Q535" s="4"/>
      <c r="R535" s="3"/>
      <c r="S535" s="3"/>
      <c r="T535" s="3" t="s">
        <v>154</v>
      </c>
      <c r="U535" s="3" t="s">
        <v>225</v>
      </c>
      <c r="V535" s="3"/>
      <c r="W535" s="3"/>
      <c r="X535" s="3"/>
      <c r="Y535" s="3"/>
      <c r="Z535" s="3"/>
      <c r="AA535" s="3" t="s">
        <v>181</v>
      </c>
      <c r="AB535" s="3" t="s">
        <v>404</v>
      </c>
      <c r="AC535" s="3" t="s">
        <v>405</v>
      </c>
      <c r="AD535" s="3" t="s">
        <v>501</v>
      </c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3">
        <f t="shared" si="121"/>
        <v>51</v>
      </c>
      <c r="AS535" s="4">
        <f t="shared" si="122"/>
        <v>153</v>
      </c>
      <c r="AT535" s="4"/>
      <c r="AU535" s="4"/>
      <c r="AV535" s="4"/>
      <c r="AW535" s="215" t="s">
        <v>434</v>
      </c>
      <c r="AX535" s="3" t="s">
        <v>913</v>
      </c>
      <c r="AY535" s="3"/>
      <c r="AZ535" s="4"/>
    </row>
    <row r="536" spans="1:53">
      <c r="A536" s="1"/>
      <c r="B536" s="11" t="s">
        <v>1113</v>
      </c>
      <c r="C536" s="12" t="s">
        <v>371</v>
      </c>
      <c r="D536" s="3"/>
      <c r="E536" s="4">
        <v>45.6</v>
      </c>
      <c r="F536" s="4"/>
      <c r="G536" s="3" t="s">
        <v>33</v>
      </c>
      <c r="H536" s="3" t="s">
        <v>33</v>
      </c>
      <c r="I536" s="4"/>
      <c r="J536" s="4"/>
      <c r="K536" s="4"/>
      <c r="L536" s="4"/>
      <c r="M536" s="4"/>
      <c r="N536" s="4"/>
      <c r="O536" s="4">
        <f t="shared" si="123"/>
        <v>45.6</v>
      </c>
      <c r="P536" s="4"/>
      <c r="Q536" s="4"/>
      <c r="R536" s="3"/>
      <c r="S536" s="3"/>
      <c r="T536" s="3" t="s">
        <v>154</v>
      </c>
      <c r="U536" s="3" t="s">
        <v>225</v>
      </c>
      <c r="V536" s="3"/>
      <c r="W536" s="3"/>
      <c r="X536" s="3"/>
      <c r="Y536" s="3"/>
      <c r="Z536" s="3"/>
      <c r="AA536" s="3"/>
      <c r="AB536" s="3"/>
      <c r="AC536" s="3"/>
      <c r="AD536" s="3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3">
        <f t="shared" si="121"/>
        <v>45.6</v>
      </c>
      <c r="AS536" s="4">
        <f t="shared" si="122"/>
        <v>136.80000000000001</v>
      </c>
      <c r="AT536" s="4"/>
      <c r="AU536" s="4"/>
      <c r="AV536" s="4"/>
      <c r="AW536" s="215" t="s">
        <v>434</v>
      </c>
      <c r="AX536" s="3" t="s">
        <v>913</v>
      </c>
      <c r="AY536" s="3"/>
      <c r="AZ536" s="4"/>
    </row>
    <row r="537" spans="1:53">
      <c r="A537" s="1"/>
      <c r="B537" s="11" t="s">
        <v>1114</v>
      </c>
      <c r="C537" s="12" t="s">
        <v>371</v>
      </c>
      <c r="D537" s="3"/>
      <c r="E537" s="4">
        <v>50.1</v>
      </c>
      <c r="F537" s="4"/>
      <c r="G537" s="3" t="s">
        <v>33</v>
      </c>
      <c r="H537" s="3" t="s">
        <v>33</v>
      </c>
      <c r="I537" s="4"/>
      <c r="J537" s="4"/>
      <c r="K537" s="4"/>
      <c r="L537" s="4"/>
      <c r="M537" s="4"/>
      <c r="N537" s="4"/>
      <c r="O537" s="4">
        <f t="shared" si="123"/>
        <v>50.1</v>
      </c>
      <c r="P537" s="4"/>
      <c r="Q537" s="4"/>
      <c r="R537" s="3"/>
      <c r="S537" s="3"/>
      <c r="T537" s="3" t="s">
        <v>154</v>
      </c>
      <c r="U537" s="3" t="s">
        <v>225</v>
      </c>
      <c r="V537" s="3"/>
      <c r="W537" s="3"/>
      <c r="X537" s="3"/>
      <c r="Y537" s="3"/>
      <c r="Z537" s="3"/>
      <c r="AA537" s="3"/>
      <c r="AB537" s="3"/>
      <c r="AC537" s="3"/>
      <c r="AD537" s="3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3">
        <f t="shared" si="121"/>
        <v>50.1</v>
      </c>
      <c r="AS537" s="4">
        <f t="shared" si="122"/>
        <v>150.30000000000001</v>
      </c>
      <c r="AT537" s="4"/>
      <c r="AU537" s="4"/>
      <c r="AV537" s="4"/>
      <c r="AW537" s="215" t="s">
        <v>434</v>
      </c>
      <c r="AX537" s="3" t="s">
        <v>913</v>
      </c>
      <c r="AY537" s="3"/>
      <c r="AZ537" s="4"/>
    </row>
    <row r="538" spans="1:53">
      <c r="A538" s="1"/>
      <c r="B538" s="11" t="s">
        <v>1115</v>
      </c>
      <c r="C538" s="2" t="s">
        <v>912</v>
      </c>
      <c r="D538" s="3"/>
      <c r="E538" s="4">
        <v>41.3</v>
      </c>
      <c r="F538" s="4"/>
      <c r="G538" s="3" t="s">
        <v>33</v>
      </c>
      <c r="H538" s="3" t="s">
        <v>33</v>
      </c>
      <c r="I538" s="4"/>
      <c r="J538" s="4"/>
      <c r="K538" s="4"/>
      <c r="L538" s="4"/>
      <c r="M538" s="4"/>
      <c r="N538" s="4"/>
      <c r="O538" s="4">
        <f t="shared" si="123"/>
        <v>41.3</v>
      </c>
      <c r="P538" s="4"/>
      <c r="Q538" s="4"/>
      <c r="R538" s="3" t="s">
        <v>354</v>
      </c>
      <c r="S538" s="3"/>
      <c r="T538" s="3" t="s">
        <v>191</v>
      </c>
      <c r="U538" s="3"/>
      <c r="V538" s="3" t="s">
        <v>192</v>
      </c>
      <c r="W538" s="3" t="s">
        <v>417</v>
      </c>
      <c r="X538" s="3"/>
      <c r="Y538" s="3"/>
      <c r="Z538" s="3"/>
      <c r="AA538" s="3" t="s">
        <v>1277</v>
      </c>
      <c r="AB538" s="3" t="s">
        <v>1278</v>
      </c>
      <c r="AC538" s="3" t="s">
        <v>598</v>
      </c>
      <c r="AD538" s="3" t="s">
        <v>1279</v>
      </c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3">
        <f t="shared" si="121"/>
        <v>41.3</v>
      </c>
      <c r="AS538" s="4">
        <f t="shared" si="122"/>
        <v>123.89999999999999</v>
      </c>
      <c r="AT538" s="4"/>
      <c r="AU538" s="4"/>
      <c r="AV538" s="4"/>
      <c r="AW538" s="215" t="s">
        <v>434</v>
      </c>
      <c r="AX538" s="3" t="s">
        <v>913</v>
      </c>
      <c r="AY538" s="3"/>
      <c r="AZ538" s="4"/>
    </row>
    <row r="539" spans="1:53">
      <c r="A539" s="1"/>
      <c r="B539" s="11" t="s">
        <v>1116</v>
      </c>
      <c r="C539" s="2" t="s">
        <v>912</v>
      </c>
      <c r="D539" s="3"/>
      <c r="E539" s="4">
        <v>57.8</v>
      </c>
      <c r="F539" s="4"/>
      <c r="G539" s="3" t="s">
        <v>33</v>
      </c>
      <c r="H539" s="3" t="s">
        <v>33</v>
      </c>
      <c r="I539" s="4"/>
      <c r="J539" s="4"/>
      <c r="K539" s="4"/>
      <c r="L539" s="4"/>
      <c r="M539" s="4"/>
      <c r="N539" s="4"/>
      <c r="O539" s="4">
        <f t="shared" si="123"/>
        <v>57.8</v>
      </c>
      <c r="P539" s="4"/>
      <c r="Q539" s="4"/>
      <c r="R539" s="3" t="s">
        <v>354</v>
      </c>
      <c r="S539" s="3"/>
      <c r="T539" s="3" t="s">
        <v>191</v>
      </c>
      <c r="U539" s="3"/>
      <c r="V539" s="3" t="s">
        <v>192</v>
      </c>
      <c r="W539" s="3" t="s">
        <v>417</v>
      </c>
      <c r="X539" s="3"/>
      <c r="Y539" s="3"/>
      <c r="Z539" s="3"/>
      <c r="AA539" s="3" t="s">
        <v>181</v>
      </c>
      <c r="AB539" s="3" t="s">
        <v>404</v>
      </c>
      <c r="AC539" s="3" t="s">
        <v>598</v>
      </c>
      <c r="AD539" s="3" t="s">
        <v>501</v>
      </c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3">
        <f t="shared" si="121"/>
        <v>57.8</v>
      </c>
      <c r="AS539" s="4">
        <f t="shared" si="122"/>
        <v>173.39999999999998</v>
      </c>
      <c r="AT539" s="4"/>
      <c r="AU539" s="4"/>
      <c r="AV539" s="4"/>
      <c r="AW539" s="215" t="s">
        <v>434</v>
      </c>
      <c r="AX539" s="3" t="s">
        <v>913</v>
      </c>
      <c r="AY539" s="3"/>
      <c r="AZ539" s="4"/>
    </row>
    <row r="540" spans="1:53">
      <c r="A540" s="1"/>
      <c r="B540" s="11" t="s">
        <v>1117</v>
      </c>
      <c r="C540" s="12" t="s">
        <v>371</v>
      </c>
      <c r="D540" s="3"/>
      <c r="E540" s="4">
        <v>46</v>
      </c>
      <c r="F540" s="4"/>
      <c r="G540" s="3" t="s">
        <v>33</v>
      </c>
      <c r="H540" s="3" t="s">
        <v>33</v>
      </c>
      <c r="I540" s="4"/>
      <c r="J540" s="4"/>
      <c r="K540" s="4"/>
      <c r="L540" s="4"/>
      <c r="M540" s="4"/>
      <c r="N540" s="4"/>
      <c r="O540" s="4">
        <f t="shared" si="123"/>
        <v>46</v>
      </c>
      <c r="P540" s="4"/>
      <c r="Q540" s="4"/>
      <c r="R540" s="3"/>
      <c r="S540" s="3"/>
      <c r="T540" s="3" t="s">
        <v>154</v>
      </c>
      <c r="U540" s="3" t="s">
        <v>225</v>
      </c>
      <c r="V540" s="3"/>
      <c r="W540" s="3"/>
      <c r="X540" s="3"/>
      <c r="Y540" s="3"/>
      <c r="Z540" s="3"/>
      <c r="AA540" s="3"/>
      <c r="AB540" s="3"/>
      <c r="AC540" s="3" t="s">
        <v>405</v>
      </c>
      <c r="AD540" s="3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3">
        <f t="shared" si="121"/>
        <v>46</v>
      </c>
      <c r="AS540" s="4">
        <f t="shared" si="122"/>
        <v>138</v>
      </c>
      <c r="AT540" s="4"/>
      <c r="AU540" s="4"/>
      <c r="AV540" s="4"/>
      <c r="AW540" s="215" t="s">
        <v>434</v>
      </c>
      <c r="AX540" s="3" t="s">
        <v>913</v>
      </c>
      <c r="AY540" s="3"/>
      <c r="AZ540" s="4"/>
    </row>
    <row r="541" spans="1:53">
      <c r="A541" s="1"/>
      <c r="B541" s="11" t="s">
        <v>1118</v>
      </c>
      <c r="C541" s="12" t="s">
        <v>371</v>
      </c>
      <c r="D541" s="3"/>
      <c r="E541" s="4">
        <v>42</v>
      </c>
      <c r="F541" s="4"/>
      <c r="G541" s="3" t="s">
        <v>33</v>
      </c>
      <c r="H541" s="3" t="s">
        <v>33</v>
      </c>
      <c r="I541" s="4"/>
      <c r="J541" s="4"/>
      <c r="K541" s="4"/>
      <c r="L541" s="4"/>
      <c r="M541" s="4"/>
      <c r="N541" s="4"/>
      <c r="O541" s="4">
        <f t="shared" si="123"/>
        <v>42</v>
      </c>
      <c r="P541" s="4"/>
      <c r="Q541" s="4"/>
      <c r="R541" s="3"/>
      <c r="S541" s="3"/>
      <c r="T541" s="3" t="s">
        <v>154</v>
      </c>
      <c r="U541" s="3" t="s">
        <v>225</v>
      </c>
      <c r="V541" s="3"/>
      <c r="W541" s="3"/>
      <c r="X541" s="3"/>
      <c r="Y541" s="3"/>
      <c r="Z541" s="3"/>
      <c r="AA541" s="3"/>
      <c r="AB541" s="3"/>
      <c r="AC541" s="3" t="s">
        <v>583</v>
      </c>
      <c r="AD541" s="3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3">
        <f t="shared" si="121"/>
        <v>42</v>
      </c>
      <c r="AS541" s="4">
        <f t="shared" si="122"/>
        <v>126</v>
      </c>
      <c r="AT541" s="4"/>
      <c r="AU541" s="4"/>
      <c r="AV541" s="4"/>
      <c r="AW541" s="215" t="s">
        <v>434</v>
      </c>
      <c r="AX541" s="3" t="s">
        <v>913</v>
      </c>
      <c r="AY541" s="3"/>
      <c r="AZ541" s="4"/>
    </row>
    <row r="542" spans="1:53">
      <c r="A542" s="1"/>
      <c r="B542" s="11" t="s">
        <v>1119</v>
      </c>
      <c r="C542" s="2" t="s">
        <v>912</v>
      </c>
      <c r="D542" s="3"/>
      <c r="E542" s="4">
        <v>38.200000000000003</v>
      </c>
      <c r="F542" s="4"/>
      <c r="G542" s="3" t="s">
        <v>33</v>
      </c>
      <c r="H542" s="3" t="s">
        <v>33</v>
      </c>
      <c r="I542" s="4"/>
      <c r="J542" s="4"/>
      <c r="K542" s="4"/>
      <c r="L542" s="4"/>
      <c r="M542" s="4"/>
      <c r="N542" s="4"/>
      <c r="O542" s="4">
        <f t="shared" si="123"/>
        <v>38.200000000000003</v>
      </c>
      <c r="P542" s="4"/>
      <c r="Q542" s="4"/>
      <c r="R542" s="3" t="s">
        <v>354</v>
      </c>
      <c r="S542" s="3"/>
      <c r="T542" s="3" t="s">
        <v>191</v>
      </c>
      <c r="U542" s="3"/>
      <c r="V542" s="3" t="s">
        <v>192</v>
      </c>
      <c r="W542" s="3" t="s">
        <v>417</v>
      </c>
      <c r="X542" s="3"/>
      <c r="Y542" s="3"/>
      <c r="Z542" s="3"/>
      <c r="AA542" s="3"/>
      <c r="AB542" s="3"/>
      <c r="AC542" s="3" t="s">
        <v>583</v>
      </c>
      <c r="AD542" s="3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3">
        <f t="shared" si="121"/>
        <v>38.200000000000003</v>
      </c>
      <c r="AS542" s="4">
        <f t="shared" si="122"/>
        <v>114.60000000000001</v>
      </c>
      <c r="AT542" s="4"/>
      <c r="AU542" s="4"/>
      <c r="AV542" s="4"/>
      <c r="AW542" s="215" t="s">
        <v>434</v>
      </c>
      <c r="AX542" s="3" t="s">
        <v>913</v>
      </c>
      <c r="AY542" s="3"/>
      <c r="AZ542" s="4"/>
    </row>
    <row r="543" spans="1:53">
      <c r="A543" s="1"/>
      <c r="B543" s="11" t="s">
        <v>1120</v>
      </c>
      <c r="C543" s="12" t="s">
        <v>371</v>
      </c>
      <c r="D543" s="3"/>
      <c r="E543" s="4">
        <v>47.5</v>
      </c>
      <c r="F543" s="4"/>
      <c r="G543" s="3" t="s">
        <v>33</v>
      </c>
      <c r="H543" s="3" t="s">
        <v>33</v>
      </c>
      <c r="I543" s="4"/>
      <c r="J543" s="4"/>
      <c r="K543" s="4"/>
      <c r="L543" s="4"/>
      <c r="M543" s="4"/>
      <c r="N543" s="4"/>
      <c r="O543" s="4">
        <f t="shared" si="123"/>
        <v>47.5</v>
      </c>
      <c r="P543" s="4"/>
      <c r="Q543" s="4"/>
      <c r="R543" s="3"/>
      <c r="S543" s="3"/>
      <c r="T543" s="3" t="s">
        <v>154</v>
      </c>
      <c r="U543" s="3" t="s">
        <v>225</v>
      </c>
      <c r="V543" s="3"/>
      <c r="W543" s="3"/>
      <c r="X543" s="3"/>
      <c r="Y543" s="3"/>
      <c r="Z543" s="3"/>
      <c r="AA543" s="3"/>
      <c r="AB543" s="3"/>
      <c r="AC543" s="3"/>
      <c r="AD543" s="3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3">
        <f t="shared" si="121"/>
        <v>47.5</v>
      </c>
      <c r="AS543" s="4">
        <f t="shared" si="122"/>
        <v>142.5</v>
      </c>
      <c r="AT543" s="4"/>
      <c r="AU543" s="4"/>
      <c r="AV543" s="4"/>
      <c r="AW543" s="215" t="s">
        <v>434</v>
      </c>
      <c r="AX543" s="3" t="s">
        <v>913</v>
      </c>
      <c r="AY543" s="3"/>
      <c r="AZ543" s="4"/>
    </row>
    <row r="544" spans="1:53">
      <c r="A544" s="1"/>
      <c r="B544" s="11" t="s">
        <v>1121</v>
      </c>
      <c r="C544" s="2" t="s">
        <v>912</v>
      </c>
      <c r="D544" s="3"/>
      <c r="E544" s="4">
        <v>53</v>
      </c>
      <c r="F544" s="4"/>
      <c r="G544" s="3" t="s">
        <v>33</v>
      </c>
      <c r="H544" s="3" t="s">
        <v>33</v>
      </c>
      <c r="I544" s="4"/>
      <c r="J544" s="4"/>
      <c r="K544" s="4"/>
      <c r="L544" s="4"/>
      <c r="M544" s="4"/>
      <c r="N544" s="4"/>
      <c r="O544" s="4">
        <f t="shared" si="123"/>
        <v>53</v>
      </c>
      <c r="P544" s="4"/>
      <c r="Q544" s="4"/>
      <c r="R544" s="3" t="s">
        <v>354</v>
      </c>
      <c r="S544" s="3"/>
      <c r="T544" s="3" t="s">
        <v>153</v>
      </c>
      <c r="U544" s="3"/>
      <c r="V544" s="3" t="s">
        <v>156</v>
      </c>
      <c r="W544" s="3" t="s">
        <v>417</v>
      </c>
      <c r="X544" s="3"/>
      <c r="Y544" s="3"/>
      <c r="Z544" s="3"/>
      <c r="AA544" s="3" t="s">
        <v>181</v>
      </c>
      <c r="AB544" s="3" t="s">
        <v>404</v>
      </c>
      <c r="AC544" s="3" t="s">
        <v>583</v>
      </c>
      <c r="AD544" s="3" t="s">
        <v>501</v>
      </c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3">
        <f t="shared" si="121"/>
        <v>53</v>
      </c>
      <c r="AS544" s="4">
        <f t="shared" si="122"/>
        <v>159</v>
      </c>
      <c r="AT544" s="4"/>
      <c r="AU544" s="4"/>
      <c r="AV544" s="4"/>
      <c r="AW544" s="215" t="s">
        <v>434</v>
      </c>
      <c r="AX544" s="3" t="s">
        <v>913</v>
      </c>
      <c r="AY544" s="3"/>
      <c r="AZ544" s="4"/>
    </row>
    <row r="545" spans="1:53" s="206" customFormat="1">
      <c r="A545" s="206" t="s">
        <v>364</v>
      </c>
      <c r="B545" s="207" t="s">
        <v>1220</v>
      </c>
      <c r="C545" s="210" t="s">
        <v>1262</v>
      </c>
      <c r="D545" s="207" t="s">
        <v>480</v>
      </c>
      <c r="E545" s="208">
        <f t="shared" ref="E545:AZ545" si="124">SUM(E546:E553)</f>
        <v>300</v>
      </c>
      <c r="F545" s="208">
        <f t="shared" si="124"/>
        <v>0</v>
      </c>
      <c r="G545" s="208">
        <f t="shared" si="124"/>
        <v>0</v>
      </c>
      <c r="H545" s="208">
        <f t="shared" si="124"/>
        <v>0</v>
      </c>
      <c r="I545" s="208">
        <f t="shared" si="124"/>
        <v>0</v>
      </c>
      <c r="J545" s="208">
        <f t="shared" si="124"/>
        <v>0</v>
      </c>
      <c r="K545" s="208">
        <f t="shared" si="124"/>
        <v>0</v>
      </c>
      <c r="L545" s="208">
        <f t="shared" si="124"/>
        <v>0</v>
      </c>
      <c r="M545" s="208">
        <f t="shared" si="124"/>
        <v>0</v>
      </c>
      <c r="N545" s="208">
        <f t="shared" si="124"/>
        <v>0</v>
      </c>
      <c r="O545" s="208">
        <f t="shared" si="124"/>
        <v>301</v>
      </c>
      <c r="P545" s="208">
        <f t="shared" si="124"/>
        <v>0</v>
      </c>
      <c r="Q545" s="208">
        <f t="shared" si="124"/>
        <v>0</v>
      </c>
      <c r="R545" s="208">
        <f t="shared" si="124"/>
        <v>0</v>
      </c>
      <c r="S545" s="208">
        <f t="shared" si="124"/>
        <v>0</v>
      </c>
      <c r="T545" s="208">
        <f t="shared" si="124"/>
        <v>0</v>
      </c>
      <c r="U545" s="208">
        <f t="shared" si="124"/>
        <v>0</v>
      </c>
      <c r="V545" s="208">
        <f t="shared" si="124"/>
        <v>0</v>
      </c>
      <c r="W545" s="208">
        <f t="shared" si="124"/>
        <v>0</v>
      </c>
      <c r="X545" s="208">
        <f t="shared" si="124"/>
        <v>0</v>
      </c>
      <c r="Y545" s="208">
        <f t="shared" si="124"/>
        <v>0</v>
      </c>
      <c r="Z545" s="208">
        <f t="shared" si="124"/>
        <v>0</v>
      </c>
      <c r="AA545" s="208">
        <f t="shared" si="124"/>
        <v>0</v>
      </c>
      <c r="AB545" s="208">
        <f t="shared" si="124"/>
        <v>0</v>
      </c>
      <c r="AC545" s="208">
        <f t="shared" si="124"/>
        <v>0</v>
      </c>
      <c r="AD545" s="208">
        <f t="shared" si="124"/>
        <v>0</v>
      </c>
      <c r="AE545" s="208">
        <f t="shared" si="124"/>
        <v>0</v>
      </c>
      <c r="AF545" s="208">
        <f t="shared" si="124"/>
        <v>0</v>
      </c>
      <c r="AG545" s="208">
        <f t="shared" si="124"/>
        <v>0</v>
      </c>
      <c r="AH545" s="208">
        <f t="shared" si="124"/>
        <v>0</v>
      </c>
      <c r="AI545" s="208">
        <f t="shared" si="124"/>
        <v>0</v>
      </c>
      <c r="AJ545" s="208">
        <f t="shared" si="124"/>
        <v>0</v>
      </c>
      <c r="AK545" s="208">
        <f t="shared" si="124"/>
        <v>0</v>
      </c>
      <c r="AL545" s="208">
        <f t="shared" si="124"/>
        <v>0</v>
      </c>
      <c r="AM545" s="208">
        <f t="shared" si="124"/>
        <v>0</v>
      </c>
      <c r="AN545" s="208">
        <f t="shared" si="124"/>
        <v>0</v>
      </c>
      <c r="AO545" s="208">
        <f t="shared" si="124"/>
        <v>0</v>
      </c>
      <c r="AP545" s="208">
        <f t="shared" si="124"/>
        <v>0</v>
      </c>
      <c r="AQ545" s="208">
        <f t="shared" si="124"/>
        <v>0</v>
      </c>
      <c r="AR545" s="208">
        <f t="shared" si="124"/>
        <v>0</v>
      </c>
      <c r="AS545" s="208">
        <f t="shared" si="124"/>
        <v>0</v>
      </c>
      <c r="AT545" s="208">
        <f t="shared" si="124"/>
        <v>0</v>
      </c>
      <c r="AU545" s="208">
        <f t="shared" si="124"/>
        <v>0</v>
      </c>
      <c r="AV545" s="208">
        <f t="shared" si="124"/>
        <v>0</v>
      </c>
      <c r="AW545" s="208">
        <f t="shared" si="124"/>
        <v>0</v>
      </c>
      <c r="AX545" s="208">
        <f t="shared" si="124"/>
        <v>0</v>
      </c>
      <c r="AY545" s="208">
        <f t="shared" si="124"/>
        <v>0</v>
      </c>
      <c r="AZ545" s="208">
        <f t="shared" si="124"/>
        <v>0</v>
      </c>
      <c r="BA545" s="209"/>
    </row>
    <row r="546" spans="1:53">
      <c r="A546" s="1"/>
      <c r="B546" s="11" t="s">
        <v>1107</v>
      </c>
      <c r="C546" s="2" t="s">
        <v>963</v>
      </c>
      <c r="D546" s="3"/>
      <c r="E546" s="4"/>
      <c r="F546" s="4"/>
      <c r="G546" s="3" t="s">
        <v>33</v>
      </c>
      <c r="H546" s="3" t="s">
        <v>33</v>
      </c>
      <c r="I546" s="4"/>
      <c r="J546" s="4"/>
      <c r="K546" s="4"/>
      <c r="L546" s="4"/>
      <c r="M546" s="4"/>
      <c r="N546" s="4"/>
      <c r="O546" s="4">
        <v>1</v>
      </c>
      <c r="P546" s="4"/>
      <c r="Q546" s="4"/>
      <c r="R546" s="3" t="s">
        <v>354</v>
      </c>
      <c r="S546" s="3"/>
      <c r="T546" s="3" t="s">
        <v>153</v>
      </c>
      <c r="U546" s="3"/>
      <c r="V546" s="3" t="s">
        <v>156</v>
      </c>
      <c r="W546" s="3" t="s">
        <v>417</v>
      </c>
      <c r="X546" s="3"/>
      <c r="Y546" s="3"/>
      <c r="Z546" s="3" t="s">
        <v>250</v>
      </c>
      <c r="AA546" s="3"/>
      <c r="AB546" s="3"/>
      <c r="AC546" s="3"/>
      <c r="AD546" s="3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3">
        <f>+E546</f>
        <v>0</v>
      </c>
      <c r="AS546" s="4">
        <f>+E546*3</f>
        <v>0</v>
      </c>
      <c r="AT546" s="4"/>
      <c r="AU546" s="4"/>
      <c r="AV546" s="4"/>
      <c r="AW546" s="215" t="s">
        <v>434</v>
      </c>
      <c r="AX546" s="3" t="s">
        <v>913</v>
      </c>
      <c r="AY546" s="3"/>
      <c r="AZ546" s="4"/>
    </row>
    <row r="547" spans="1:53" ht="15.6">
      <c r="A547" s="1"/>
      <c r="B547" s="11" t="s">
        <v>1123</v>
      </c>
      <c r="C547" s="2" t="s">
        <v>1124</v>
      </c>
      <c r="D547" s="3"/>
      <c r="E547" s="4">
        <v>38</v>
      </c>
      <c r="F547" s="4"/>
      <c r="G547" s="3" t="s">
        <v>251</v>
      </c>
      <c r="H547" s="46" t="s">
        <v>1291</v>
      </c>
      <c r="I547" s="4"/>
      <c r="J547" s="4"/>
      <c r="K547" s="4" t="s">
        <v>549</v>
      </c>
      <c r="L547" s="4" t="s">
        <v>346</v>
      </c>
      <c r="M547" s="4"/>
      <c r="N547" s="4"/>
      <c r="O547" s="4">
        <f t="shared" ref="O547:O553" si="125">+E547</f>
        <v>38</v>
      </c>
      <c r="P547" s="4"/>
      <c r="Q547" s="4"/>
      <c r="R547" s="3"/>
      <c r="S547" s="3"/>
      <c r="T547" s="3" t="s">
        <v>154</v>
      </c>
      <c r="U547" s="3" t="s">
        <v>225</v>
      </c>
      <c r="V547" s="3"/>
      <c r="W547" s="3"/>
      <c r="X547" s="3"/>
      <c r="Y547" s="3"/>
      <c r="Z547" s="3"/>
      <c r="AA547" s="3" t="s">
        <v>181</v>
      </c>
      <c r="AB547" s="3" t="s">
        <v>404</v>
      </c>
      <c r="AC547" s="3" t="s">
        <v>405</v>
      </c>
      <c r="AD547" s="3" t="s">
        <v>501</v>
      </c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3"/>
      <c r="AS547" s="4"/>
      <c r="AT547" s="4"/>
      <c r="AU547" s="4"/>
      <c r="AV547" s="4"/>
      <c r="AW547" s="216"/>
      <c r="AX547" s="3"/>
      <c r="AY547" s="3"/>
      <c r="AZ547" s="4"/>
    </row>
    <row r="548" spans="1:53">
      <c r="A548" s="1"/>
      <c r="B548" s="11" t="s">
        <v>1122</v>
      </c>
      <c r="C548" s="12" t="s">
        <v>373</v>
      </c>
      <c r="D548" s="3"/>
      <c r="E548" s="4">
        <v>45</v>
      </c>
      <c r="F548" s="4"/>
      <c r="G548" s="3" t="s">
        <v>33</v>
      </c>
      <c r="H548" s="3" t="s">
        <v>33</v>
      </c>
      <c r="I548" s="4"/>
      <c r="J548" s="4"/>
      <c r="K548" s="4"/>
      <c r="L548" s="4"/>
      <c r="M548" s="4"/>
      <c r="N548" s="4"/>
      <c r="O548" s="4">
        <f t="shared" si="125"/>
        <v>45</v>
      </c>
      <c r="P548" s="4"/>
      <c r="Q548" s="4"/>
      <c r="R548" s="3" t="s">
        <v>354</v>
      </c>
      <c r="S548" s="3" t="s">
        <v>3</v>
      </c>
      <c r="T548" s="3" t="s">
        <v>154</v>
      </c>
      <c r="U548" s="3" t="s">
        <v>225</v>
      </c>
      <c r="V548" s="3"/>
      <c r="W548" s="3"/>
      <c r="X548" s="3"/>
      <c r="Y548" s="3"/>
      <c r="Z548" s="3"/>
      <c r="AA548" s="3" t="s">
        <v>181</v>
      </c>
      <c r="AB548" s="3" t="s">
        <v>404</v>
      </c>
      <c r="AC548" s="3" t="s">
        <v>405</v>
      </c>
      <c r="AD548" s="3" t="s">
        <v>501</v>
      </c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3"/>
      <c r="AS548" s="4"/>
      <c r="AT548" s="4"/>
      <c r="AU548" s="4"/>
      <c r="AV548" s="4"/>
      <c r="AW548" s="216"/>
      <c r="AX548" s="3"/>
      <c r="AY548" s="3"/>
      <c r="AZ548" s="4"/>
    </row>
    <row r="549" spans="1:53">
      <c r="A549" s="1"/>
      <c r="B549" s="11" t="s">
        <v>954</v>
      </c>
      <c r="C549" s="12" t="s">
        <v>373</v>
      </c>
      <c r="D549" s="3"/>
      <c r="E549" s="4">
        <v>34</v>
      </c>
      <c r="F549" s="4"/>
      <c r="G549" s="3" t="s">
        <v>252</v>
      </c>
      <c r="H549" s="3" t="s">
        <v>23</v>
      </c>
      <c r="I549" s="4"/>
      <c r="J549" s="4"/>
      <c r="K549" s="4"/>
      <c r="L549" s="4"/>
      <c r="M549" s="4"/>
      <c r="N549" s="4"/>
      <c r="O549" s="4">
        <f t="shared" si="125"/>
        <v>34</v>
      </c>
      <c r="P549" s="4"/>
      <c r="Q549" s="4"/>
      <c r="R549" s="3" t="s">
        <v>354</v>
      </c>
      <c r="S549" s="3" t="s">
        <v>3</v>
      </c>
      <c r="T549" s="3" t="s">
        <v>154</v>
      </c>
      <c r="U549" s="3" t="s">
        <v>225</v>
      </c>
      <c r="V549" s="3"/>
      <c r="W549" s="3"/>
      <c r="X549" s="3"/>
      <c r="Y549" s="3"/>
      <c r="Z549" s="3"/>
      <c r="AA549" s="3" t="s">
        <v>181</v>
      </c>
      <c r="AB549" s="3" t="s">
        <v>404</v>
      </c>
      <c r="AC549" s="3" t="s">
        <v>405</v>
      </c>
      <c r="AD549" s="3" t="s">
        <v>501</v>
      </c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3"/>
      <c r="AS549" s="4"/>
      <c r="AT549" s="4"/>
      <c r="AU549" s="4"/>
      <c r="AV549" s="4"/>
      <c r="AW549" s="216"/>
      <c r="AX549" s="3"/>
      <c r="AY549" s="3"/>
      <c r="AZ549" s="4"/>
    </row>
    <row r="550" spans="1:53">
      <c r="A550" s="1"/>
      <c r="B550" s="11" t="s">
        <v>955</v>
      </c>
      <c r="C550" s="12" t="s">
        <v>373</v>
      </c>
      <c r="D550" s="3"/>
      <c r="E550" s="4">
        <v>41</v>
      </c>
      <c r="F550" s="4"/>
      <c r="G550" s="3" t="s">
        <v>252</v>
      </c>
      <c r="H550" s="3" t="s">
        <v>23</v>
      </c>
      <c r="I550" s="4"/>
      <c r="J550" s="4"/>
      <c r="K550" s="4"/>
      <c r="L550" s="4"/>
      <c r="M550" s="4"/>
      <c r="N550" s="4"/>
      <c r="O550" s="4">
        <f t="shared" si="125"/>
        <v>41</v>
      </c>
      <c r="P550" s="4"/>
      <c r="Q550" s="4"/>
      <c r="R550" s="3"/>
      <c r="S550" s="3"/>
      <c r="T550" s="3" t="s">
        <v>154</v>
      </c>
      <c r="U550" s="3" t="s">
        <v>225</v>
      </c>
      <c r="V550" s="3"/>
      <c r="W550" s="3"/>
      <c r="X550" s="3"/>
      <c r="Y550" s="3"/>
      <c r="Z550" s="3"/>
      <c r="AA550" s="3" t="s">
        <v>181</v>
      </c>
      <c r="AB550" s="3" t="s">
        <v>404</v>
      </c>
      <c r="AC550" s="3" t="s">
        <v>405</v>
      </c>
      <c r="AD550" s="3" t="s">
        <v>501</v>
      </c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3"/>
      <c r="AS550" s="4"/>
      <c r="AT550" s="4"/>
      <c r="AU550" s="4"/>
      <c r="AV550" s="4"/>
      <c r="AW550" s="216"/>
      <c r="AX550" s="3"/>
      <c r="AY550" s="3"/>
      <c r="AZ550" s="4"/>
    </row>
    <row r="551" spans="1:53">
      <c r="A551" s="1"/>
      <c r="B551" s="11" t="s">
        <v>744</v>
      </c>
      <c r="C551" s="12" t="s">
        <v>373</v>
      </c>
      <c r="D551" s="3"/>
      <c r="E551" s="4">
        <v>44</v>
      </c>
      <c r="F551" s="4"/>
      <c r="G551" s="3" t="s">
        <v>252</v>
      </c>
      <c r="H551" s="3" t="s">
        <v>23</v>
      </c>
      <c r="I551" s="4"/>
      <c r="J551" s="4"/>
      <c r="K551" s="4"/>
      <c r="L551" s="4"/>
      <c r="M551" s="4"/>
      <c r="N551" s="4"/>
      <c r="O551" s="4">
        <f t="shared" si="125"/>
        <v>44</v>
      </c>
      <c r="P551" s="4"/>
      <c r="Q551" s="4"/>
      <c r="R551" s="3"/>
      <c r="S551" s="3"/>
      <c r="T551" s="3" t="s">
        <v>154</v>
      </c>
      <c r="U551" s="3" t="s">
        <v>225</v>
      </c>
      <c r="V551" s="3"/>
      <c r="W551" s="3"/>
      <c r="X551" s="3"/>
      <c r="Y551" s="3"/>
      <c r="Z551" s="3"/>
      <c r="AA551" s="3" t="s">
        <v>181</v>
      </c>
      <c r="AB551" s="3" t="s">
        <v>404</v>
      </c>
      <c r="AC551" s="3" t="s">
        <v>405</v>
      </c>
      <c r="AD551" s="3" t="s">
        <v>501</v>
      </c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3"/>
      <c r="AS551" s="4"/>
      <c r="AT551" s="4"/>
      <c r="AU551" s="4"/>
      <c r="AV551" s="4"/>
      <c r="AW551" s="216"/>
      <c r="AX551" s="3"/>
      <c r="AY551" s="3"/>
      <c r="AZ551" s="4"/>
    </row>
    <row r="552" spans="1:53">
      <c r="A552" s="1"/>
      <c r="B552" s="11" t="s">
        <v>978</v>
      </c>
      <c r="C552" s="12" t="s">
        <v>373</v>
      </c>
      <c r="D552" s="3"/>
      <c r="E552" s="4">
        <v>48</v>
      </c>
      <c r="F552" s="4"/>
      <c r="G552" s="3" t="s">
        <v>252</v>
      </c>
      <c r="H552" s="3" t="s">
        <v>23</v>
      </c>
      <c r="I552" s="4"/>
      <c r="J552" s="4"/>
      <c r="K552" s="4"/>
      <c r="L552" s="4"/>
      <c r="M552" s="4"/>
      <c r="N552" s="4"/>
      <c r="O552" s="4">
        <f t="shared" si="125"/>
        <v>48</v>
      </c>
      <c r="P552" s="4"/>
      <c r="Q552" s="4"/>
      <c r="R552" s="3"/>
      <c r="S552" s="3"/>
      <c r="T552" s="3" t="s">
        <v>154</v>
      </c>
      <c r="U552" s="3" t="s">
        <v>225</v>
      </c>
      <c r="V552" s="3"/>
      <c r="W552" s="3"/>
      <c r="X552" s="3"/>
      <c r="Y552" s="3"/>
      <c r="Z552" s="3"/>
      <c r="AA552" s="3" t="s">
        <v>181</v>
      </c>
      <c r="AB552" s="3" t="s">
        <v>404</v>
      </c>
      <c r="AC552" s="3" t="s">
        <v>405</v>
      </c>
      <c r="AD552" s="3" t="s">
        <v>501</v>
      </c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3"/>
      <c r="AS552" s="4"/>
      <c r="AT552" s="4"/>
      <c r="AU552" s="4"/>
      <c r="AV552" s="4"/>
      <c r="AW552" s="216"/>
      <c r="AX552" s="3"/>
      <c r="AY552" s="3"/>
      <c r="AZ552" s="4"/>
    </row>
    <row r="553" spans="1:53">
      <c r="A553" s="1"/>
      <c r="B553" s="11" t="s">
        <v>541</v>
      </c>
      <c r="C553" s="2" t="s">
        <v>374</v>
      </c>
      <c r="D553" s="3"/>
      <c r="E553" s="4">
        <v>50</v>
      </c>
      <c r="F553" s="4"/>
      <c r="G553" s="3" t="s">
        <v>513</v>
      </c>
      <c r="H553" s="3" t="s">
        <v>455</v>
      </c>
      <c r="I553" s="4"/>
      <c r="J553" s="4"/>
      <c r="K553" s="4"/>
      <c r="L553" s="4"/>
      <c r="M553" s="4"/>
      <c r="N553" s="4"/>
      <c r="O553" s="4">
        <f t="shared" si="125"/>
        <v>50</v>
      </c>
      <c r="P553" s="4"/>
      <c r="Q553" s="4"/>
      <c r="R553" s="3" t="s">
        <v>354</v>
      </c>
      <c r="S553" s="3" t="s">
        <v>3</v>
      </c>
      <c r="T553" s="3" t="s">
        <v>191</v>
      </c>
      <c r="U553" s="3" t="s">
        <v>559</v>
      </c>
      <c r="V553" s="3" t="s">
        <v>192</v>
      </c>
      <c r="W553" s="3" t="s">
        <v>416</v>
      </c>
      <c r="X553" s="3"/>
      <c r="Y553" s="3"/>
      <c r="Z553" s="3"/>
      <c r="AA553" s="3" t="s">
        <v>181</v>
      </c>
      <c r="AB553" s="3" t="s">
        <v>404</v>
      </c>
      <c r="AC553" s="3" t="s">
        <v>405</v>
      </c>
      <c r="AD553" s="3" t="s">
        <v>501</v>
      </c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3"/>
      <c r="AS553" s="4"/>
      <c r="AT553" s="4"/>
      <c r="AU553" s="4"/>
      <c r="AV553" s="4"/>
      <c r="AW553" s="216"/>
      <c r="AX553" s="3"/>
      <c r="AY553" s="3"/>
      <c r="AZ553" s="4"/>
    </row>
    <row r="554" spans="1:53" s="246" customFormat="1" ht="27.6">
      <c r="A554" s="246" t="s">
        <v>142</v>
      </c>
      <c r="B554" s="247">
        <v>21</v>
      </c>
      <c r="C554" s="248" t="s">
        <v>809</v>
      </c>
      <c r="D554" s="249"/>
      <c r="E554" s="250">
        <f t="shared" ref="E554:AZ554" si="126">SUM(E555:E585)/2</f>
        <v>1033</v>
      </c>
      <c r="F554" s="250">
        <f t="shared" si="126"/>
        <v>0</v>
      </c>
      <c r="G554" s="250">
        <f t="shared" si="126"/>
        <v>0</v>
      </c>
      <c r="H554" s="250">
        <f t="shared" si="126"/>
        <v>0</v>
      </c>
      <c r="I554" s="250">
        <f t="shared" si="126"/>
        <v>0</v>
      </c>
      <c r="J554" s="250">
        <f t="shared" si="126"/>
        <v>0</v>
      </c>
      <c r="K554" s="250">
        <f t="shared" si="126"/>
        <v>0</v>
      </c>
      <c r="L554" s="250">
        <f t="shared" si="126"/>
        <v>0</v>
      </c>
      <c r="M554" s="250">
        <f t="shared" si="126"/>
        <v>0</v>
      </c>
      <c r="N554" s="250">
        <f t="shared" si="126"/>
        <v>0</v>
      </c>
      <c r="O554" s="250">
        <f t="shared" si="126"/>
        <v>413</v>
      </c>
      <c r="P554" s="250">
        <f t="shared" si="126"/>
        <v>0</v>
      </c>
      <c r="Q554" s="250">
        <f t="shared" si="126"/>
        <v>0</v>
      </c>
      <c r="R554" s="250">
        <f t="shared" si="126"/>
        <v>0</v>
      </c>
      <c r="S554" s="250">
        <f t="shared" si="126"/>
        <v>0</v>
      </c>
      <c r="T554" s="250">
        <f t="shared" si="126"/>
        <v>0</v>
      </c>
      <c r="U554" s="250">
        <f t="shared" si="126"/>
        <v>0</v>
      </c>
      <c r="V554" s="250">
        <f t="shared" si="126"/>
        <v>0</v>
      </c>
      <c r="W554" s="250">
        <f t="shared" si="126"/>
        <v>0</v>
      </c>
      <c r="X554" s="250">
        <f t="shared" si="126"/>
        <v>0</v>
      </c>
      <c r="Y554" s="250">
        <f t="shared" si="126"/>
        <v>0</v>
      </c>
      <c r="Z554" s="250">
        <f t="shared" si="126"/>
        <v>0</v>
      </c>
      <c r="AA554" s="250">
        <f t="shared" si="126"/>
        <v>0</v>
      </c>
      <c r="AB554" s="250">
        <f t="shared" si="126"/>
        <v>0</v>
      </c>
      <c r="AC554" s="250">
        <f t="shared" si="126"/>
        <v>0</v>
      </c>
      <c r="AD554" s="250">
        <f t="shared" si="126"/>
        <v>0</v>
      </c>
      <c r="AE554" s="250">
        <f t="shared" si="126"/>
        <v>0</v>
      </c>
      <c r="AF554" s="250">
        <f t="shared" si="126"/>
        <v>0</v>
      </c>
      <c r="AG554" s="250">
        <f t="shared" si="126"/>
        <v>0</v>
      </c>
      <c r="AH554" s="250">
        <f t="shared" si="126"/>
        <v>620</v>
      </c>
      <c r="AI554" s="250">
        <f t="shared" si="126"/>
        <v>0</v>
      </c>
      <c r="AJ554" s="250">
        <f t="shared" si="126"/>
        <v>0</v>
      </c>
      <c r="AK554" s="250">
        <f t="shared" si="126"/>
        <v>0</v>
      </c>
      <c r="AL554" s="250">
        <f t="shared" si="126"/>
        <v>0</v>
      </c>
      <c r="AM554" s="250">
        <f t="shared" si="126"/>
        <v>0</v>
      </c>
      <c r="AN554" s="250">
        <f t="shared" si="126"/>
        <v>0</v>
      </c>
      <c r="AO554" s="250">
        <f t="shared" si="126"/>
        <v>0</v>
      </c>
      <c r="AP554" s="250">
        <f t="shared" si="126"/>
        <v>0</v>
      </c>
      <c r="AQ554" s="250">
        <f t="shared" si="126"/>
        <v>0</v>
      </c>
      <c r="AR554" s="250">
        <f t="shared" si="126"/>
        <v>0</v>
      </c>
      <c r="AS554" s="250">
        <f t="shared" si="126"/>
        <v>0</v>
      </c>
      <c r="AT554" s="223">
        <f t="shared" si="126"/>
        <v>0</v>
      </c>
      <c r="AU554" s="250">
        <f t="shared" si="126"/>
        <v>0</v>
      </c>
      <c r="AV554" s="250">
        <f t="shared" si="126"/>
        <v>0</v>
      </c>
      <c r="AW554" s="250">
        <f t="shared" si="126"/>
        <v>0</v>
      </c>
      <c r="AX554" s="250">
        <f t="shared" si="126"/>
        <v>0</v>
      </c>
      <c r="AY554" s="250">
        <f t="shared" si="126"/>
        <v>0</v>
      </c>
      <c r="AZ554" s="250">
        <f t="shared" si="126"/>
        <v>0</v>
      </c>
      <c r="BA554" s="251"/>
    </row>
    <row r="555" spans="1:53" s="206" customFormat="1" ht="15" customHeight="1">
      <c r="A555" s="206" t="s">
        <v>364</v>
      </c>
      <c r="B555" s="207" t="s">
        <v>1125</v>
      </c>
      <c r="C555" s="210" t="s">
        <v>1126</v>
      </c>
      <c r="D555" s="207" t="s">
        <v>1217</v>
      </c>
      <c r="E555" s="208">
        <f t="shared" ref="E555:AZ555" si="127">SUM(E556:E559)</f>
        <v>143</v>
      </c>
      <c r="F555" s="208">
        <f t="shared" si="127"/>
        <v>0</v>
      </c>
      <c r="G555" s="208">
        <f t="shared" si="127"/>
        <v>0</v>
      </c>
      <c r="H555" s="208">
        <f t="shared" si="127"/>
        <v>0</v>
      </c>
      <c r="I555" s="208">
        <f t="shared" si="127"/>
        <v>0</v>
      </c>
      <c r="J555" s="208">
        <f t="shared" si="127"/>
        <v>0</v>
      </c>
      <c r="K555" s="208">
        <f t="shared" si="127"/>
        <v>0</v>
      </c>
      <c r="L555" s="208">
        <f t="shared" si="127"/>
        <v>0</v>
      </c>
      <c r="M555" s="208">
        <f t="shared" si="127"/>
        <v>0</v>
      </c>
      <c r="N555" s="208">
        <f t="shared" si="127"/>
        <v>0</v>
      </c>
      <c r="O555" s="208">
        <f t="shared" si="127"/>
        <v>0</v>
      </c>
      <c r="P555" s="208">
        <f t="shared" si="127"/>
        <v>0</v>
      </c>
      <c r="Q555" s="208">
        <f t="shared" si="127"/>
        <v>0</v>
      </c>
      <c r="R555" s="208">
        <f t="shared" si="127"/>
        <v>0</v>
      </c>
      <c r="S555" s="208">
        <f t="shared" si="127"/>
        <v>0</v>
      </c>
      <c r="T555" s="208">
        <f t="shared" si="127"/>
        <v>0</v>
      </c>
      <c r="U555" s="208">
        <f t="shared" si="127"/>
        <v>0</v>
      </c>
      <c r="V555" s="208">
        <f t="shared" si="127"/>
        <v>0</v>
      </c>
      <c r="W555" s="208">
        <f t="shared" si="127"/>
        <v>0</v>
      </c>
      <c r="X555" s="208">
        <f t="shared" si="127"/>
        <v>0</v>
      </c>
      <c r="Y555" s="208">
        <f t="shared" si="127"/>
        <v>0</v>
      </c>
      <c r="Z555" s="208">
        <f t="shared" si="127"/>
        <v>0</v>
      </c>
      <c r="AA555" s="208">
        <f t="shared" si="127"/>
        <v>0</v>
      </c>
      <c r="AB555" s="208">
        <f t="shared" si="127"/>
        <v>0</v>
      </c>
      <c r="AC555" s="208">
        <f t="shared" si="127"/>
        <v>0</v>
      </c>
      <c r="AD555" s="208">
        <f t="shared" si="127"/>
        <v>0</v>
      </c>
      <c r="AE555" s="208">
        <f t="shared" si="127"/>
        <v>0</v>
      </c>
      <c r="AF555" s="208">
        <f t="shared" si="127"/>
        <v>0</v>
      </c>
      <c r="AG555" s="208">
        <f t="shared" si="127"/>
        <v>0</v>
      </c>
      <c r="AH555" s="208">
        <f t="shared" si="127"/>
        <v>143</v>
      </c>
      <c r="AI555" s="208">
        <f t="shared" si="127"/>
        <v>0</v>
      </c>
      <c r="AJ555" s="208">
        <f t="shared" si="127"/>
        <v>0</v>
      </c>
      <c r="AK555" s="208">
        <f t="shared" si="127"/>
        <v>0</v>
      </c>
      <c r="AL555" s="208">
        <f t="shared" si="127"/>
        <v>0</v>
      </c>
      <c r="AM555" s="208">
        <f t="shared" si="127"/>
        <v>0</v>
      </c>
      <c r="AN555" s="208">
        <f t="shared" si="127"/>
        <v>0</v>
      </c>
      <c r="AO555" s="208">
        <f t="shared" si="127"/>
        <v>0</v>
      </c>
      <c r="AP555" s="208">
        <f t="shared" si="127"/>
        <v>0</v>
      </c>
      <c r="AQ555" s="208">
        <f t="shared" si="127"/>
        <v>0</v>
      </c>
      <c r="AR555" s="208">
        <f t="shared" si="127"/>
        <v>0</v>
      </c>
      <c r="AS555" s="208">
        <f t="shared" si="127"/>
        <v>0</v>
      </c>
      <c r="AT555" s="208">
        <f t="shared" si="127"/>
        <v>0</v>
      </c>
      <c r="AU555" s="208">
        <f t="shared" si="127"/>
        <v>0</v>
      </c>
      <c r="AV555" s="208">
        <f t="shared" si="127"/>
        <v>0</v>
      </c>
      <c r="AW555" s="208">
        <f t="shared" si="127"/>
        <v>0</v>
      </c>
      <c r="AX555" s="208">
        <f t="shared" si="127"/>
        <v>0</v>
      </c>
      <c r="AY555" s="208">
        <f t="shared" si="127"/>
        <v>0</v>
      </c>
      <c r="AZ555" s="208">
        <f t="shared" si="127"/>
        <v>0</v>
      </c>
      <c r="BA555" s="209"/>
    </row>
    <row r="556" spans="1:53" ht="15.6">
      <c r="B556" s="11" t="s">
        <v>954</v>
      </c>
      <c r="C556" s="12" t="s">
        <v>989</v>
      </c>
      <c r="D556" s="3"/>
      <c r="E556" s="4"/>
      <c r="F556" s="4"/>
      <c r="G556" s="3" t="s">
        <v>515</v>
      </c>
      <c r="H556" s="3" t="s">
        <v>453</v>
      </c>
      <c r="I556" s="4"/>
      <c r="J556" s="4"/>
      <c r="K556" s="4"/>
      <c r="L556" s="4"/>
      <c r="M556" s="4"/>
      <c r="N556" s="4"/>
      <c r="O556" s="4">
        <f>+E556</f>
        <v>0</v>
      </c>
      <c r="P556" s="4"/>
      <c r="Q556" s="4"/>
      <c r="R556" s="3" t="s">
        <v>354</v>
      </c>
      <c r="S556" s="3" t="s">
        <v>3</v>
      </c>
      <c r="T556" s="3" t="s">
        <v>153</v>
      </c>
      <c r="U556" s="3" t="s">
        <v>559</v>
      </c>
      <c r="V556" s="3" t="s">
        <v>156</v>
      </c>
      <c r="W556" s="3" t="s">
        <v>417</v>
      </c>
      <c r="X556" s="3"/>
      <c r="Y556" s="3"/>
      <c r="Z556" s="3" t="s">
        <v>250</v>
      </c>
      <c r="AA556" s="3"/>
      <c r="AB556" s="3"/>
      <c r="AC556" s="3"/>
      <c r="AD556" s="3"/>
      <c r="AE556" s="3"/>
      <c r="AF556" s="3"/>
      <c r="AG556" s="3"/>
      <c r="AH556" s="4">
        <f>+E556</f>
        <v>0</v>
      </c>
      <c r="AI556" s="3"/>
      <c r="AJ556" s="3"/>
      <c r="AK556" s="3"/>
      <c r="AL556" s="3"/>
      <c r="AM556" s="3"/>
      <c r="AN556" s="3"/>
      <c r="AO556" s="3" t="s">
        <v>193</v>
      </c>
      <c r="AP556" s="3"/>
      <c r="AQ556" s="4"/>
      <c r="AR556" s="3"/>
      <c r="AS556" s="3"/>
      <c r="AT556" s="3"/>
      <c r="AU556" s="3"/>
      <c r="AV556" s="3"/>
      <c r="AW556" s="99"/>
      <c r="AX556" s="3"/>
      <c r="AY556" s="3"/>
      <c r="AZ556" s="3"/>
    </row>
    <row r="557" spans="1:53" ht="15.6">
      <c r="B557" s="11" t="s">
        <v>517</v>
      </c>
      <c r="C557" s="12" t="s">
        <v>989</v>
      </c>
      <c r="D557" s="3"/>
      <c r="E557" s="4">
        <v>56</v>
      </c>
      <c r="F557" s="4"/>
      <c r="G557" s="3" t="s">
        <v>230</v>
      </c>
      <c r="H557" s="3" t="s">
        <v>1290</v>
      </c>
      <c r="I557" s="4"/>
      <c r="J557" s="4"/>
      <c r="K557" s="4"/>
      <c r="L557" s="4"/>
      <c r="M557" s="4"/>
      <c r="N557" s="4"/>
      <c r="O557" s="4"/>
      <c r="P557" s="4"/>
      <c r="Q557" s="4"/>
      <c r="R557" s="3"/>
      <c r="S557" s="3"/>
      <c r="T557" s="3" t="s">
        <v>154</v>
      </c>
      <c r="U557" s="3" t="s">
        <v>225</v>
      </c>
      <c r="V557" s="3"/>
      <c r="W557" s="3"/>
      <c r="X557" s="3"/>
      <c r="Y557" s="3"/>
      <c r="Z557" s="3"/>
      <c r="AA557" s="3" t="s">
        <v>181</v>
      </c>
      <c r="AB557" s="3" t="s">
        <v>404</v>
      </c>
      <c r="AC557" s="3" t="s">
        <v>598</v>
      </c>
      <c r="AD557" s="3" t="s">
        <v>501</v>
      </c>
      <c r="AE557" s="3"/>
      <c r="AF557" s="3"/>
      <c r="AG557" s="3"/>
      <c r="AH557" s="4">
        <f>+E557</f>
        <v>56</v>
      </c>
      <c r="AI557" s="3"/>
      <c r="AJ557" s="3"/>
      <c r="AK557" s="3"/>
      <c r="AL557" s="3"/>
      <c r="AM557" s="3"/>
      <c r="AN557" s="3"/>
      <c r="AO557" s="3" t="s">
        <v>193</v>
      </c>
      <c r="AP557" s="3"/>
      <c r="AQ557" s="4"/>
      <c r="AR557" s="3"/>
      <c r="AS557" s="3"/>
      <c r="AT557" s="3"/>
      <c r="AU557" s="3"/>
      <c r="AV557" s="3"/>
      <c r="AW557" s="99"/>
      <c r="AX557" s="3"/>
      <c r="AY557" s="3"/>
      <c r="AZ557" s="3"/>
    </row>
    <row r="558" spans="1:53" ht="15.6">
      <c r="B558" s="11" t="s">
        <v>518</v>
      </c>
      <c r="C558" s="12" t="s">
        <v>989</v>
      </c>
      <c r="D558" s="3"/>
      <c r="E558" s="4">
        <v>42</v>
      </c>
      <c r="F558" s="4"/>
      <c r="G558" s="3" t="s">
        <v>230</v>
      </c>
      <c r="H558" s="3" t="s">
        <v>1290</v>
      </c>
      <c r="I558" s="4"/>
      <c r="J558" s="4"/>
      <c r="K558" s="4"/>
      <c r="L558" s="4"/>
      <c r="M558" s="4"/>
      <c r="N558" s="4"/>
      <c r="O558" s="4"/>
      <c r="P558" s="4"/>
      <c r="Q558" s="4"/>
      <c r="R558" s="3"/>
      <c r="S558" s="3"/>
      <c r="T558" s="3" t="s">
        <v>154</v>
      </c>
      <c r="U558" s="3" t="s">
        <v>225</v>
      </c>
      <c r="V558" s="3"/>
      <c r="W558" s="3"/>
      <c r="X558" s="3"/>
      <c r="Y558" s="3"/>
      <c r="Z558" s="3"/>
      <c r="AA558" s="3" t="s">
        <v>181</v>
      </c>
      <c r="AB558" s="3" t="s">
        <v>404</v>
      </c>
      <c r="AC558" s="3" t="s">
        <v>405</v>
      </c>
      <c r="AD558" s="3" t="s">
        <v>501</v>
      </c>
      <c r="AE558" s="3"/>
      <c r="AF558" s="3"/>
      <c r="AG558" s="3"/>
      <c r="AH558" s="4">
        <f>+E558</f>
        <v>42</v>
      </c>
      <c r="AI558" s="3"/>
      <c r="AJ558" s="3"/>
      <c r="AK558" s="3"/>
      <c r="AL558" s="3"/>
      <c r="AM558" s="3"/>
      <c r="AN558" s="3"/>
      <c r="AO558" s="3" t="s">
        <v>193</v>
      </c>
      <c r="AP558" s="3"/>
      <c r="AQ558" s="4"/>
      <c r="AR558" s="3"/>
      <c r="AS558" s="3"/>
      <c r="AT558" s="3"/>
      <c r="AU558" s="3"/>
      <c r="AV558" s="3"/>
      <c r="AW558" s="99"/>
      <c r="AX558" s="3"/>
      <c r="AY558" s="3"/>
      <c r="AZ558" s="3"/>
    </row>
    <row r="559" spans="1:53" ht="15.6">
      <c r="B559" s="11" t="s">
        <v>519</v>
      </c>
      <c r="C559" s="12" t="s">
        <v>910</v>
      </c>
      <c r="D559" s="3"/>
      <c r="E559" s="4">
        <v>45</v>
      </c>
      <c r="F559" s="4"/>
      <c r="G559" s="3" t="s">
        <v>230</v>
      </c>
      <c r="H559" s="3" t="s">
        <v>1290</v>
      </c>
      <c r="I559" s="4"/>
      <c r="J559" s="4"/>
      <c r="K559" s="4"/>
      <c r="L559" s="4"/>
      <c r="M559" s="4"/>
      <c r="N559" s="4"/>
      <c r="O559" s="4"/>
      <c r="P559" s="4"/>
      <c r="Q559" s="4"/>
      <c r="R559" s="3" t="s">
        <v>354</v>
      </c>
      <c r="S559" s="3" t="s">
        <v>3</v>
      </c>
      <c r="T559" s="3" t="s">
        <v>154</v>
      </c>
      <c r="U559" s="3" t="s">
        <v>225</v>
      </c>
      <c r="V559" s="3"/>
      <c r="W559" s="3"/>
      <c r="X559" s="3"/>
      <c r="Y559" s="3"/>
      <c r="Z559" s="3" t="s">
        <v>947</v>
      </c>
      <c r="AA559" s="3" t="s">
        <v>181</v>
      </c>
      <c r="AB559" s="3" t="s">
        <v>404</v>
      </c>
      <c r="AC559" s="3" t="s">
        <v>405</v>
      </c>
      <c r="AD559" s="3" t="s">
        <v>501</v>
      </c>
      <c r="AE559" s="3"/>
      <c r="AF559" s="3"/>
      <c r="AG559" s="3"/>
      <c r="AH559" s="4">
        <f>+E559</f>
        <v>45</v>
      </c>
      <c r="AI559" s="3"/>
      <c r="AJ559" s="3"/>
      <c r="AK559" s="3"/>
      <c r="AL559" s="3"/>
      <c r="AM559" s="3"/>
      <c r="AN559" s="3"/>
      <c r="AO559" s="3" t="s">
        <v>193</v>
      </c>
      <c r="AP559" s="3"/>
      <c r="AQ559" s="4"/>
      <c r="AR559" s="3"/>
      <c r="AS559" s="3"/>
      <c r="AT559" s="3"/>
      <c r="AU559" s="3"/>
      <c r="AV559" s="3"/>
      <c r="AW559" s="99"/>
      <c r="AX559" s="3"/>
      <c r="AY559" s="3"/>
      <c r="AZ559" s="3"/>
    </row>
    <row r="560" spans="1:53" s="206" customFormat="1" ht="15" customHeight="1">
      <c r="A560" s="206" t="s">
        <v>364</v>
      </c>
      <c r="B560" s="207" t="s">
        <v>1127</v>
      </c>
      <c r="C560" s="210" t="s">
        <v>1263</v>
      </c>
      <c r="D560" s="207" t="s">
        <v>1217</v>
      </c>
      <c r="E560" s="208">
        <f t="shared" ref="E560:AL560" si="128">SUM(E561:E571)</f>
        <v>477</v>
      </c>
      <c r="F560" s="208">
        <f t="shared" si="128"/>
        <v>0</v>
      </c>
      <c r="G560" s="208">
        <f t="shared" si="128"/>
        <v>0</v>
      </c>
      <c r="H560" s="208">
        <f t="shared" si="128"/>
        <v>0</v>
      </c>
      <c r="I560" s="208">
        <f t="shared" si="128"/>
        <v>0</v>
      </c>
      <c r="J560" s="208">
        <f t="shared" si="128"/>
        <v>0</v>
      </c>
      <c r="K560" s="208">
        <f t="shared" si="128"/>
        <v>0</v>
      </c>
      <c r="L560" s="208">
        <f t="shared" si="128"/>
        <v>0</v>
      </c>
      <c r="M560" s="208">
        <f t="shared" si="128"/>
        <v>0</v>
      </c>
      <c r="N560" s="208">
        <f t="shared" si="128"/>
        <v>0</v>
      </c>
      <c r="O560" s="208">
        <f t="shared" si="128"/>
        <v>0</v>
      </c>
      <c r="P560" s="208">
        <f t="shared" si="128"/>
        <v>0</v>
      </c>
      <c r="Q560" s="208">
        <f t="shared" si="128"/>
        <v>0</v>
      </c>
      <c r="R560" s="208">
        <f t="shared" si="128"/>
        <v>0</v>
      </c>
      <c r="S560" s="208">
        <f t="shared" si="128"/>
        <v>0</v>
      </c>
      <c r="T560" s="208">
        <f t="shared" si="128"/>
        <v>0</v>
      </c>
      <c r="U560" s="208">
        <f t="shared" si="128"/>
        <v>0</v>
      </c>
      <c r="V560" s="208">
        <f t="shared" si="128"/>
        <v>0</v>
      </c>
      <c r="W560" s="208">
        <f t="shared" si="128"/>
        <v>0</v>
      </c>
      <c r="X560" s="208">
        <f t="shared" si="128"/>
        <v>0</v>
      </c>
      <c r="Y560" s="208">
        <f t="shared" si="128"/>
        <v>0</v>
      </c>
      <c r="Z560" s="208">
        <f t="shared" si="128"/>
        <v>0</v>
      </c>
      <c r="AA560" s="208">
        <f t="shared" si="128"/>
        <v>0</v>
      </c>
      <c r="AB560" s="208">
        <f t="shared" si="128"/>
        <v>0</v>
      </c>
      <c r="AC560" s="208">
        <f t="shared" si="128"/>
        <v>0</v>
      </c>
      <c r="AD560" s="208">
        <f t="shared" si="128"/>
        <v>0</v>
      </c>
      <c r="AE560" s="208">
        <f t="shared" si="128"/>
        <v>0</v>
      </c>
      <c r="AF560" s="208">
        <f t="shared" si="128"/>
        <v>0</v>
      </c>
      <c r="AG560" s="208">
        <f t="shared" si="128"/>
        <v>0</v>
      </c>
      <c r="AH560" s="208">
        <f t="shared" si="128"/>
        <v>477</v>
      </c>
      <c r="AI560" s="208">
        <f t="shared" si="128"/>
        <v>0</v>
      </c>
      <c r="AJ560" s="208">
        <f t="shared" si="128"/>
        <v>0</v>
      </c>
      <c r="AK560" s="208">
        <f t="shared" si="128"/>
        <v>0</v>
      </c>
      <c r="AL560" s="208">
        <f t="shared" si="128"/>
        <v>0</v>
      </c>
      <c r="AM560" s="208"/>
      <c r="AN560" s="208">
        <f t="shared" ref="AN560:AZ560" si="129">SUM(AN561:AN571)</f>
        <v>0</v>
      </c>
      <c r="AO560" s="208">
        <f t="shared" si="129"/>
        <v>0</v>
      </c>
      <c r="AP560" s="208">
        <f t="shared" si="129"/>
        <v>0</v>
      </c>
      <c r="AQ560" s="208">
        <f t="shared" si="129"/>
        <v>0</v>
      </c>
      <c r="AR560" s="208">
        <f t="shared" si="129"/>
        <v>0</v>
      </c>
      <c r="AS560" s="208">
        <f t="shared" si="129"/>
        <v>0</v>
      </c>
      <c r="AT560" s="208">
        <f t="shared" si="129"/>
        <v>0</v>
      </c>
      <c r="AU560" s="208">
        <f t="shared" si="129"/>
        <v>0</v>
      </c>
      <c r="AV560" s="208">
        <f t="shared" si="129"/>
        <v>0</v>
      </c>
      <c r="AW560" s="208">
        <f t="shared" si="129"/>
        <v>0</v>
      </c>
      <c r="AX560" s="208">
        <f t="shared" si="129"/>
        <v>0</v>
      </c>
      <c r="AY560" s="208">
        <f t="shared" si="129"/>
        <v>0</v>
      </c>
      <c r="AZ560" s="208">
        <f t="shared" si="129"/>
        <v>0</v>
      </c>
      <c r="BA560" s="209"/>
    </row>
    <row r="561" spans="1:53" ht="15.6">
      <c r="B561" s="11" t="s">
        <v>537</v>
      </c>
      <c r="C561" s="12" t="s">
        <v>989</v>
      </c>
      <c r="D561" s="3"/>
      <c r="E561" s="4">
        <v>40</v>
      </c>
      <c r="F561" s="4"/>
      <c r="G561" s="3" t="s">
        <v>230</v>
      </c>
      <c r="H561" s="3" t="s">
        <v>1290</v>
      </c>
      <c r="I561" s="4"/>
      <c r="J561" s="4"/>
      <c r="K561" s="4"/>
      <c r="L561" s="4"/>
      <c r="M561" s="4"/>
      <c r="N561" s="4"/>
      <c r="O561" s="4"/>
      <c r="P561" s="4"/>
      <c r="Q561" s="4"/>
      <c r="R561" s="3" t="s">
        <v>354</v>
      </c>
      <c r="S561" s="3" t="s">
        <v>3</v>
      </c>
      <c r="T561" s="3" t="s">
        <v>154</v>
      </c>
      <c r="U561" s="3" t="s">
        <v>225</v>
      </c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4">
        <f t="shared" ref="AH561:AH571" si="130">+E561</f>
        <v>40</v>
      </c>
      <c r="AI561" s="3"/>
      <c r="AJ561" s="3"/>
      <c r="AK561" s="3"/>
      <c r="AL561" s="3"/>
      <c r="AM561" s="3"/>
      <c r="AN561" s="3"/>
      <c r="AO561" s="3" t="s">
        <v>193</v>
      </c>
      <c r="AP561" s="3"/>
      <c r="AQ561" s="4"/>
      <c r="AR561" s="3"/>
      <c r="AS561" s="3"/>
      <c r="AT561" s="3"/>
      <c r="AU561" s="3"/>
      <c r="AV561" s="3"/>
      <c r="AW561" s="99"/>
      <c r="AX561" s="3"/>
      <c r="AY561" s="3"/>
      <c r="AZ561" s="3"/>
    </row>
    <row r="562" spans="1:53" ht="15.6">
      <c r="B562" s="11" t="s">
        <v>538</v>
      </c>
      <c r="C562" s="12" t="s">
        <v>989</v>
      </c>
      <c r="D562" s="3"/>
      <c r="E562" s="4">
        <v>48</v>
      </c>
      <c r="F562" s="4"/>
      <c r="G562" s="3" t="s">
        <v>230</v>
      </c>
      <c r="H562" s="3" t="s">
        <v>1290</v>
      </c>
      <c r="I562" s="4"/>
      <c r="J562" s="4"/>
      <c r="K562" s="4"/>
      <c r="L562" s="4"/>
      <c r="M562" s="4"/>
      <c r="N562" s="4"/>
      <c r="O562" s="4"/>
      <c r="P562" s="4"/>
      <c r="Q562" s="4"/>
      <c r="R562" s="3"/>
      <c r="S562" s="3"/>
      <c r="T562" s="3" t="s">
        <v>154</v>
      </c>
      <c r="U562" s="3" t="s">
        <v>225</v>
      </c>
      <c r="V562" s="3"/>
      <c r="W562" s="3"/>
      <c r="X562" s="3"/>
      <c r="Y562" s="3"/>
      <c r="Z562" s="3"/>
      <c r="AA562" s="3" t="s">
        <v>181</v>
      </c>
      <c r="AB562" s="3" t="s">
        <v>404</v>
      </c>
      <c r="AC562" s="3" t="s">
        <v>405</v>
      </c>
      <c r="AD562" s="3" t="s">
        <v>501</v>
      </c>
      <c r="AE562" s="3"/>
      <c r="AF562" s="3"/>
      <c r="AG562" s="3"/>
      <c r="AH562" s="4">
        <f t="shared" si="130"/>
        <v>48</v>
      </c>
      <c r="AI562" s="3"/>
      <c r="AJ562" s="3"/>
      <c r="AK562" s="3"/>
      <c r="AL562" s="3"/>
      <c r="AM562" s="3"/>
      <c r="AN562" s="3"/>
      <c r="AO562" s="3" t="s">
        <v>193</v>
      </c>
      <c r="AP562" s="3"/>
      <c r="AQ562" s="4"/>
      <c r="AR562" s="3"/>
      <c r="AS562" s="3"/>
      <c r="AT562" s="3"/>
      <c r="AU562" s="3"/>
      <c r="AV562" s="3"/>
      <c r="AW562" s="99"/>
      <c r="AX562" s="3"/>
      <c r="AY562" s="3"/>
      <c r="AZ562" s="3"/>
    </row>
    <row r="563" spans="1:53" ht="15.6">
      <c r="B563" s="11" t="s">
        <v>539</v>
      </c>
      <c r="C563" s="12" t="s">
        <v>989</v>
      </c>
      <c r="D563" s="3"/>
      <c r="E563" s="4">
        <v>47</v>
      </c>
      <c r="F563" s="4"/>
      <c r="G563" s="3" t="s">
        <v>230</v>
      </c>
      <c r="H563" s="3" t="s">
        <v>1290</v>
      </c>
      <c r="I563" s="4"/>
      <c r="J563" s="4"/>
      <c r="K563" s="4"/>
      <c r="L563" s="4"/>
      <c r="M563" s="4"/>
      <c r="N563" s="4"/>
      <c r="O563" s="4"/>
      <c r="P563" s="4"/>
      <c r="Q563" s="4"/>
      <c r="R563" s="3"/>
      <c r="S563" s="3"/>
      <c r="T563" s="3" t="s">
        <v>154</v>
      </c>
      <c r="U563" s="3" t="s">
        <v>225</v>
      </c>
      <c r="V563" s="3"/>
      <c r="W563" s="3"/>
      <c r="X563" s="3"/>
      <c r="Y563" s="3"/>
      <c r="Z563" s="3"/>
      <c r="AA563" s="3" t="s">
        <v>181</v>
      </c>
      <c r="AB563" s="3" t="s">
        <v>404</v>
      </c>
      <c r="AC563" s="3" t="s">
        <v>405</v>
      </c>
      <c r="AD563" s="3" t="s">
        <v>501</v>
      </c>
      <c r="AE563" s="3"/>
      <c r="AF563" s="3"/>
      <c r="AG563" s="3"/>
      <c r="AH563" s="4">
        <f t="shared" si="130"/>
        <v>47</v>
      </c>
      <c r="AI563" s="3"/>
      <c r="AJ563" s="3"/>
      <c r="AK563" s="3"/>
      <c r="AL563" s="3"/>
      <c r="AM563" s="3"/>
      <c r="AN563" s="3"/>
      <c r="AO563" s="3" t="s">
        <v>193</v>
      </c>
      <c r="AP563" s="3"/>
      <c r="AQ563" s="4"/>
      <c r="AR563" s="3"/>
      <c r="AS563" s="3"/>
      <c r="AT563" s="3"/>
      <c r="AU563" s="3"/>
      <c r="AV563" s="3"/>
      <c r="AW563" s="99"/>
      <c r="AX563" s="3"/>
      <c r="AY563" s="3"/>
      <c r="AZ563" s="3"/>
    </row>
    <row r="564" spans="1:53" ht="15.6">
      <c r="B564" s="11" t="s">
        <v>540</v>
      </c>
      <c r="C564" s="12" t="s">
        <v>989</v>
      </c>
      <c r="D564" s="3"/>
      <c r="E564" s="4">
        <v>54</v>
      </c>
      <c r="F564" s="4"/>
      <c r="G564" s="3" t="s">
        <v>515</v>
      </c>
      <c r="H564" s="3" t="s">
        <v>453</v>
      </c>
      <c r="I564" s="4"/>
      <c r="J564" s="4"/>
      <c r="K564" s="4"/>
      <c r="L564" s="4"/>
      <c r="M564" s="4"/>
      <c r="N564" s="4"/>
      <c r="O564" s="4"/>
      <c r="P564" s="4"/>
      <c r="Q564" s="4"/>
      <c r="R564" s="3" t="s">
        <v>354</v>
      </c>
      <c r="S564" s="3" t="s">
        <v>3</v>
      </c>
      <c r="T564" s="3" t="s">
        <v>990</v>
      </c>
      <c r="U564" s="3" t="s">
        <v>559</v>
      </c>
      <c r="V564" s="3" t="s">
        <v>991</v>
      </c>
      <c r="W564" s="3" t="s">
        <v>416</v>
      </c>
      <c r="X564" s="3"/>
      <c r="Y564" s="3"/>
      <c r="Z564" s="3" t="s">
        <v>250</v>
      </c>
      <c r="AA564" s="3" t="s">
        <v>181</v>
      </c>
      <c r="AB564" s="3" t="s">
        <v>404</v>
      </c>
      <c r="AC564" s="3" t="s">
        <v>583</v>
      </c>
      <c r="AD564" s="3" t="s">
        <v>501</v>
      </c>
      <c r="AE564" s="3"/>
      <c r="AF564" s="3"/>
      <c r="AG564" s="3"/>
      <c r="AH564" s="4">
        <f t="shared" si="130"/>
        <v>54</v>
      </c>
      <c r="AI564" s="3"/>
      <c r="AJ564" s="3"/>
      <c r="AK564" s="3"/>
      <c r="AL564" s="3"/>
      <c r="AM564" s="3"/>
      <c r="AN564" s="3"/>
      <c r="AO564" s="3" t="s">
        <v>193</v>
      </c>
      <c r="AP564" s="3"/>
      <c r="AQ564" s="4"/>
      <c r="AR564" s="3"/>
      <c r="AS564" s="3"/>
      <c r="AT564" s="3"/>
      <c r="AU564" s="3"/>
      <c r="AV564" s="3"/>
      <c r="AW564" s="99"/>
      <c r="AX564" s="3"/>
      <c r="AY564" s="3"/>
      <c r="AZ564" s="3"/>
    </row>
    <row r="565" spans="1:53" ht="15.6">
      <c r="B565" s="11" t="s">
        <v>541</v>
      </c>
      <c r="C565" s="12" t="s">
        <v>989</v>
      </c>
      <c r="D565" s="3"/>
      <c r="E565" s="4">
        <v>44</v>
      </c>
      <c r="F565" s="4"/>
      <c r="G565" s="3" t="s">
        <v>230</v>
      </c>
      <c r="H565" s="3" t="s">
        <v>1290</v>
      </c>
      <c r="I565" s="4"/>
      <c r="J565" s="4"/>
      <c r="K565" s="4"/>
      <c r="L565" s="4"/>
      <c r="M565" s="4"/>
      <c r="N565" s="4"/>
      <c r="O565" s="4"/>
      <c r="P565" s="4"/>
      <c r="Q565" s="4"/>
      <c r="R565" s="3"/>
      <c r="S565" s="3"/>
      <c r="T565" s="3" t="s">
        <v>154</v>
      </c>
      <c r="U565" s="3" t="s">
        <v>225</v>
      </c>
      <c r="V565" s="3"/>
      <c r="W565" s="3"/>
      <c r="X565" s="3"/>
      <c r="Y565" s="3"/>
      <c r="Z565" s="3"/>
      <c r="AA565" s="3" t="s">
        <v>181</v>
      </c>
      <c r="AB565" s="3" t="s">
        <v>404</v>
      </c>
      <c r="AC565" s="3" t="s">
        <v>405</v>
      </c>
      <c r="AD565" s="3" t="s">
        <v>501</v>
      </c>
      <c r="AE565" s="3"/>
      <c r="AF565" s="3"/>
      <c r="AG565" s="3"/>
      <c r="AH565" s="4">
        <f t="shared" si="130"/>
        <v>44</v>
      </c>
      <c r="AI565" s="3"/>
      <c r="AJ565" s="3"/>
      <c r="AK565" s="3"/>
      <c r="AL565" s="3"/>
      <c r="AM565" s="3"/>
      <c r="AN565" s="3"/>
      <c r="AO565" s="3" t="s">
        <v>193</v>
      </c>
      <c r="AP565" s="3"/>
      <c r="AQ565" s="4"/>
      <c r="AR565" s="3"/>
      <c r="AS565" s="3"/>
      <c r="AT565" s="3"/>
      <c r="AU565" s="3"/>
      <c r="AV565" s="3"/>
      <c r="AW565" s="99"/>
      <c r="AX565" s="3"/>
      <c r="AY565" s="3"/>
      <c r="AZ565" s="3"/>
    </row>
    <row r="566" spans="1:53" ht="15.6">
      <c r="B566" s="11" t="s">
        <v>542</v>
      </c>
      <c r="C566" s="12" t="s">
        <v>989</v>
      </c>
      <c r="D566" s="3"/>
      <c r="E566" s="4">
        <v>44</v>
      </c>
      <c r="F566" s="4"/>
      <c r="G566" s="3" t="s">
        <v>230</v>
      </c>
      <c r="H566" s="3" t="s">
        <v>1290</v>
      </c>
      <c r="I566" s="4"/>
      <c r="J566" s="4"/>
      <c r="K566" s="4"/>
      <c r="L566" s="4"/>
      <c r="M566" s="4"/>
      <c r="N566" s="4"/>
      <c r="O566" s="4"/>
      <c r="P566" s="4"/>
      <c r="Q566" s="4"/>
      <c r="R566" s="3"/>
      <c r="S566" s="3"/>
      <c r="T566" s="3" t="s">
        <v>154</v>
      </c>
      <c r="U566" s="3" t="s">
        <v>225</v>
      </c>
      <c r="V566" s="3"/>
      <c r="W566" s="3"/>
      <c r="X566" s="3"/>
      <c r="Y566" s="3"/>
      <c r="Z566" s="3"/>
      <c r="AA566" s="3" t="s">
        <v>181</v>
      </c>
      <c r="AB566" s="3" t="s">
        <v>404</v>
      </c>
      <c r="AC566" s="3" t="s">
        <v>583</v>
      </c>
      <c r="AD566" s="3" t="s">
        <v>501</v>
      </c>
      <c r="AE566" s="3"/>
      <c r="AF566" s="3"/>
      <c r="AG566" s="3"/>
      <c r="AH566" s="4">
        <f t="shared" si="130"/>
        <v>44</v>
      </c>
      <c r="AI566" s="3"/>
      <c r="AJ566" s="3"/>
      <c r="AK566" s="3"/>
      <c r="AL566" s="3"/>
      <c r="AM566" s="3"/>
      <c r="AN566" s="3"/>
      <c r="AO566" s="3" t="s">
        <v>193</v>
      </c>
      <c r="AP566" s="3"/>
      <c r="AQ566" s="4"/>
      <c r="AR566" s="3"/>
      <c r="AS566" s="3"/>
      <c r="AT566" s="3"/>
      <c r="AU566" s="3"/>
      <c r="AV566" s="3"/>
      <c r="AW566" s="99"/>
      <c r="AX566" s="3"/>
      <c r="AY566" s="3"/>
      <c r="AZ566" s="3"/>
    </row>
    <row r="567" spans="1:53" ht="15.6">
      <c r="B567" s="11" t="s">
        <v>543</v>
      </c>
      <c r="C567" s="12" t="s">
        <v>989</v>
      </c>
      <c r="D567" s="3"/>
      <c r="E567" s="4">
        <v>44</v>
      </c>
      <c r="F567" s="4"/>
      <c r="G567" s="3" t="s">
        <v>515</v>
      </c>
      <c r="H567" s="3" t="s">
        <v>453</v>
      </c>
      <c r="I567" s="4"/>
      <c r="J567" s="4"/>
      <c r="K567" s="4"/>
      <c r="L567" s="4"/>
      <c r="M567" s="4"/>
      <c r="N567" s="4"/>
      <c r="O567" s="4"/>
      <c r="P567" s="4"/>
      <c r="Q567" s="4"/>
      <c r="R567" s="3" t="s">
        <v>354</v>
      </c>
      <c r="S567" s="3" t="s">
        <v>3</v>
      </c>
      <c r="T567" s="3" t="s">
        <v>154</v>
      </c>
      <c r="U567" s="3" t="s">
        <v>191</v>
      </c>
      <c r="V567" s="3" t="s">
        <v>192</v>
      </c>
      <c r="W567" s="3" t="s">
        <v>416</v>
      </c>
      <c r="X567" s="3"/>
      <c r="Y567" s="3"/>
      <c r="Z567" s="3" t="s">
        <v>947</v>
      </c>
      <c r="AA567" s="3" t="s">
        <v>181</v>
      </c>
      <c r="AB567" s="3" t="s">
        <v>404</v>
      </c>
      <c r="AC567" s="3" t="s">
        <v>598</v>
      </c>
      <c r="AD567" s="3" t="s">
        <v>501</v>
      </c>
      <c r="AE567" s="3"/>
      <c r="AF567" s="3"/>
      <c r="AG567" s="3"/>
      <c r="AH567" s="4">
        <f t="shared" si="130"/>
        <v>44</v>
      </c>
      <c r="AI567" s="3"/>
      <c r="AJ567" s="3"/>
      <c r="AK567" s="3"/>
      <c r="AL567" s="3"/>
      <c r="AM567" s="3"/>
      <c r="AN567" s="3"/>
      <c r="AO567" s="3" t="s">
        <v>193</v>
      </c>
      <c r="AP567" s="3"/>
      <c r="AQ567" s="4"/>
      <c r="AR567" s="3"/>
      <c r="AS567" s="3"/>
      <c r="AT567" s="3"/>
      <c r="AU567" s="3"/>
      <c r="AV567" s="3"/>
      <c r="AW567" s="99"/>
      <c r="AX567" s="3"/>
      <c r="AY567" s="3"/>
      <c r="AZ567" s="3"/>
    </row>
    <row r="568" spans="1:53" ht="15.6">
      <c r="B568" s="11" t="s">
        <v>544</v>
      </c>
      <c r="C568" s="12" t="s">
        <v>989</v>
      </c>
      <c r="D568" s="3"/>
      <c r="E568" s="4">
        <v>34</v>
      </c>
      <c r="F568" s="4"/>
      <c r="G568" s="3" t="s">
        <v>230</v>
      </c>
      <c r="H568" s="3" t="s">
        <v>1290</v>
      </c>
      <c r="I568" s="4"/>
      <c r="J568" s="4"/>
      <c r="K568" s="4"/>
      <c r="L568" s="4"/>
      <c r="M568" s="4"/>
      <c r="N568" s="4"/>
      <c r="O568" s="4"/>
      <c r="P568" s="4"/>
      <c r="Q568" s="4"/>
      <c r="R568" s="3"/>
      <c r="S568" s="3"/>
      <c r="T568" s="3" t="s">
        <v>154</v>
      </c>
      <c r="U568" s="3" t="s">
        <v>225</v>
      </c>
      <c r="V568" s="3"/>
      <c r="W568" s="3"/>
      <c r="X568" s="3"/>
      <c r="Y568" s="3"/>
      <c r="Z568" s="3"/>
      <c r="AA568" s="3" t="s">
        <v>181</v>
      </c>
      <c r="AB568" s="3" t="s">
        <v>404</v>
      </c>
      <c r="AC568" s="3" t="s">
        <v>405</v>
      </c>
      <c r="AD568" s="3" t="s">
        <v>501</v>
      </c>
      <c r="AE568" s="3"/>
      <c r="AF568" s="3"/>
      <c r="AG568" s="3"/>
      <c r="AH568" s="4">
        <f t="shared" si="130"/>
        <v>34</v>
      </c>
      <c r="AI568" s="3"/>
      <c r="AJ568" s="3"/>
      <c r="AK568" s="3"/>
      <c r="AL568" s="3"/>
      <c r="AM568" s="3"/>
      <c r="AN568" s="3"/>
      <c r="AO568" s="3" t="s">
        <v>193</v>
      </c>
      <c r="AP568" s="3"/>
      <c r="AQ568" s="4"/>
      <c r="AR568" s="3"/>
      <c r="AS568" s="3"/>
      <c r="AT568" s="3"/>
      <c r="AU568" s="3"/>
      <c r="AV568" s="3"/>
      <c r="AW568" s="99"/>
      <c r="AX568" s="3"/>
      <c r="AY568" s="3"/>
      <c r="AZ568" s="3"/>
    </row>
    <row r="569" spans="1:53" ht="15.6">
      <c r="B569" s="11" t="s">
        <v>545</v>
      </c>
      <c r="C569" s="12" t="s">
        <v>989</v>
      </c>
      <c r="D569" s="3"/>
      <c r="E569" s="4">
        <v>49</v>
      </c>
      <c r="F569" s="4"/>
      <c r="G569" s="3" t="s">
        <v>230</v>
      </c>
      <c r="H569" s="3" t="s">
        <v>1290</v>
      </c>
      <c r="I569" s="4"/>
      <c r="J569" s="4"/>
      <c r="K569" s="4"/>
      <c r="L569" s="4"/>
      <c r="M569" s="4"/>
      <c r="N569" s="4"/>
      <c r="O569" s="4"/>
      <c r="P569" s="4"/>
      <c r="Q569" s="4"/>
      <c r="R569" s="3"/>
      <c r="S569" s="3"/>
      <c r="T569" s="3" t="s">
        <v>154</v>
      </c>
      <c r="U569" s="3" t="s">
        <v>225</v>
      </c>
      <c r="V569" s="3"/>
      <c r="W569" s="3"/>
      <c r="X569" s="3"/>
      <c r="Y569" s="3"/>
      <c r="Z569" s="3"/>
      <c r="AA569" s="3" t="s">
        <v>181</v>
      </c>
      <c r="AB569" s="3" t="s">
        <v>404</v>
      </c>
      <c r="AC569" s="3" t="s">
        <v>583</v>
      </c>
      <c r="AD569" s="3" t="s">
        <v>501</v>
      </c>
      <c r="AE569" s="3"/>
      <c r="AF569" s="3"/>
      <c r="AG569" s="3"/>
      <c r="AH569" s="4">
        <f t="shared" si="130"/>
        <v>49</v>
      </c>
      <c r="AI569" s="3"/>
      <c r="AJ569" s="3"/>
      <c r="AK569" s="3"/>
      <c r="AL569" s="3"/>
      <c r="AM569" s="3"/>
      <c r="AN569" s="3"/>
      <c r="AO569" s="3" t="s">
        <v>193</v>
      </c>
      <c r="AP569" s="3"/>
      <c r="AQ569" s="4"/>
      <c r="AR569" s="3"/>
      <c r="AS569" s="3"/>
      <c r="AT569" s="3"/>
      <c r="AU569" s="3"/>
      <c r="AV569" s="3"/>
      <c r="AW569" s="99"/>
      <c r="AX569" s="3"/>
      <c r="AY569" s="3"/>
      <c r="AZ569" s="3"/>
    </row>
    <row r="570" spans="1:53" ht="15.6">
      <c r="B570" s="11" t="s">
        <v>546</v>
      </c>
      <c r="C570" s="12" t="s">
        <v>989</v>
      </c>
      <c r="D570" s="3"/>
      <c r="E570" s="4">
        <v>39</v>
      </c>
      <c r="F570" s="4"/>
      <c r="G570" s="3" t="s">
        <v>230</v>
      </c>
      <c r="H570" s="3" t="s">
        <v>1290</v>
      </c>
      <c r="I570" s="4"/>
      <c r="J570" s="4"/>
      <c r="K570" s="4"/>
      <c r="L570" s="4"/>
      <c r="M570" s="4"/>
      <c r="N570" s="4"/>
      <c r="O570" s="4"/>
      <c r="P570" s="4"/>
      <c r="Q570" s="4"/>
      <c r="R570" s="3"/>
      <c r="S570" s="3"/>
      <c r="T570" s="3" t="s">
        <v>154</v>
      </c>
      <c r="U570" s="3" t="s">
        <v>225</v>
      </c>
      <c r="V570" s="3"/>
      <c r="W570" s="3"/>
      <c r="X570" s="3"/>
      <c r="Y570" s="3"/>
      <c r="Z570" s="3"/>
      <c r="AA570" s="3" t="s">
        <v>181</v>
      </c>
      <c r="AB570" s="3" t="s">
        <v>404</v>
      </c>
      <c r="AC570" s="3" t="s">
        <v>405</v>
      </c>
      <c r="AD570" s="3" t="s">
        <v>501</v>
      </c>
      <c r="AE570" s="3"/>
      <c r="AF570" s="3"/>
      <c r="AG570" s="3"/>
      <c r="AH570" s="4">
        <f t="shared" si="130"/>
        <v>39</v>
      </c>
      <c r="AI570" s="3"/>
      <c r="AJ570" s="3"/>
      <c r="AK570" s="3"/>
      <c r="AL570" s="3"/>
      <c r="AM570" s="3"/>
      <c r="AN570" s="3"/>
      <c r="AO570" s="3" t="s">
        <v>193</v>
      </c>
      <c r="AP570" s="3"/>
      <c r="AQ570" s="4"/>
      <c r="AR570" s="3"/>
      <c r="AS570" s="3"/>
      <c r="AT570" s="3"/>
      <c r="AU570" s="3"/>
      <c r="AV570" s="3"/>
      <c r="AW570" s="99"/>
      <c r="AX570" s="3"/>
      <c r="AY570" s="3"/>
      <c r="AZ570" s="3"/>
    </row>
    <row r="571" spans="1:53" ht="15.6">
      <c r="B571" s="11" t="s">
        <v>547</v>
      </c>
      <c r="C571" s="12" t="s">
        <v>1000</v>
      </c>
      <c r="D571" s="3"/>
      <c r="E571" s="4">
        <v>34</v>
      </c>
      <c r="F571" s="4"/>
      <c r="G571" s="3" t="s">
        <v>515</v>
      </c>
      <c r="H571" s="3" t="s">
        <v>453</v>
      </c>
      <c r="I571" s="4"/>
      <c r="J571" s="4"/>
      <c r="K571" s="4"/>
      <c r="L571" s="4"/>
      <c r="M571" s="4"/>
      <c r="N571" s="4"/>
      <c r="O571" s="4"/>
      <c r="P571" s="4"/>
      <c r="Q571" s="4"/>
      <c r="R571" s="3" t="s">
        <v>354</v>
      </c>
      <c r="S571" s="3" t="s">
        <v>3</v>
      </c>
      <c r="T571" s="3" t="s">
        <v>153</v>
      </c>
      <c r="U571" s="3" t="s">
        <v>559</v>
      </c>
      <c r="V571" s="3" t="s">
        <v>156</v>
      </c>
      <c r="W571" s="3" t="s">
        <v>416</v>
      </c>
      <c r="X571" s="3"/>
      <c r="Y571" s="3"/>
      <c r="Z571" s="3"/>
      <c r="AA571" s="3" t="s">
        <v>181</v>
      </c>
      <c r="AB571" s="3" t="s">
        <v>404</v>
      </c>
      <c r="AC571" s="3" t="s">
        <v>598</v>
      </c>
      <c r="AD571" s="3" t="s">
        <v>501</v>
      </c>
      <c r="AE571" s="3"/>
      <c r="AF571" s="3"/>
      <c r="AG571" s="3"/>
      <c r="AH571" s="4">
        <f t="shared" si="130"/>
        <v>34</v>
      </c>
      <c r="AI571" s="3"/>
      <c r="AJ571" s="3"/>
      <c r="AK571" s="3"/>
      <c r="AL571" s="3"/>
      <c r="AM571" s="3"/>
      <c r="AN571" s="3"/>
      <c r="AO571" s="3" t="s">
        <v>193</v>
      </c>
      <c r="AP571" s="3"/>
      <c r="AQ571" s="4"/>
      <c r="AR571" s="3"/>
      <c r="AS571" s="3"/>
      <c r="AT571" s="3"/>
      <c r="AU571" s="3"/>
      <c r="AV571" s="3"/>
      <c r="AW571" s="99"/>
      <c r="AX571" s="3"/>
      <c r="AY571" s="3"/>
      <c r="AZ571" s="3"/>
    </row>
    <row r="572" spans="1:53" s="206" customFormat="1">
      <c r="A572" s="206" t="s">
        <v>364</v>
      </c>
      <c r="B572" s="207" t="s">
        <v>1128</v>
      </c>
      <c r="C572" s="210" t="s">
        <v>1264</v>
      </c>
      <c r="D572" s="207" t="s">
        <v>480</v>
      </c>
      <c r="E572" s="208">
        <f t="shared" ref="E572:AZ572" si="131">SUM(E573:E579)</f>
        <v>253</v>
      </c>
      <c r="F572" s="208">
        <f t="shared" si="131"/>
        <v>0</v>
      </c>
      <c r="G572" s="208">
        <f t="shared" si="131"/>
        <v>0</v>
      </c>
      <c r="H572" s="208">
        <f t="shared" si="131"/>
        <v>0</v>
      </c>
      <c r="I572" s="208">
        <f t="shared" si="131"/>
        <v>0</v>
      </c>
      <c r="J572" s="208">
        <f t="shared" si="131"/>
        <v>0</v>
      </c>
      <c r="K572" s="208">
        <f t="shared" si="131"/>
        <v>0</v>
      </c>
      <c r="L572" s="208">
        <f t="shared" si="131"/>
        <v>0</v>
      </c>
      <c r="M572" s="208">
        <f t="shared" si="131"/>
        <v>0</v>
      </c>
      <c r="N572" s="208">
        <f t="shared" si="131"/>
        <v>0</v>
      </c>
      <c r="O572" s="208">
        <f t="shared" si="131"/>
        <v>253</v>
      </c>
      <c r="P572" s="208">
        <f t="shared" si="131"/>
        <v>0</v>
      </c>
      <c r="Q572" s="208">
        <f t="shared" si="131"/>
        <v>0</v>
      </c>
      <c r="R572" s="208">
        <f t="shared" si="131"/>
        <v>0</v>
      </c>
      <c r="S572" s="208">
        <f t="shared" si="131"/>
        <v>0</v>
      </c>
      <c r="T572" s="208">
        <f t="shared" si="131"/>
        <v>0</v>
      </c>
      <c r="U572" s="208">
        <f t="shared" si="131"/>
        <v>0</v>
      </c>
      <c r="V572" s="208">
        <f t="shared" si="131"/>
        <v>0</v>
      </c>
      <c r="W572" s="208">
        <f t="shared" si="131"/>
        <v>0</v>
      </c>
      <c r="X572" s="208">
        <f t="shared" si="131"/>
        <v>0</v>
      </c>
      <c r="Y572" s="208">
        <f t="shared" si="131"/>
        <v>0</v>
      </c>
      <c r="Z572" s="208">
        <f t="shared" si="131"/>
        <v>0</v>
      </c>
      <c r="AA572" s="208">
        <f t="shared" si="131"/>
        <v>0</v>
      </c>
      <c r="AB572" s="208">
        <f t="shared" si="131"/>
        <v>0</v>
      </c>
      <c r="AC572" s="208">
        <f t="shared" si="131"/>
        <v>0</v>
      </c>
      <c r="AD572" s="208">
        <f t="shared" si="131"/>
        <v>0</v>
      </c>
      <c r="AE572" s="208">
        <f t="shared" si="131"/>
        <v>0</v>
      </c>
      <c r="AF572" s="208">
        <f t="shared" si="131"/>
        <v>0</v>
      </c>
      <c r="AG572" s="208">
        <f t="shared" si="131"/>
        <v>0</v>
      </c>
      <c r="AH572" s="208">
        <f t="shared" si="131"/>
        <v>0</v>
      </c>
      <c r="AI572" s="208">
        <f t="shared" si="131"/>
        <v>0</v>
      </c>
      <c r="AJ572" s="208">
        <f t="shared" si="131"/>
        <v>0</v>
      </c>
      <c r="AK572" s="208">
        <f t="shared" si="131"/>
        <v>0</v>
      </c>
      <c r="AL572" s="208">
        <f t="shared" si="131"/>
        <v>0</v>
      </c>
      <c r="AM572" s="208">
        <f t="shared" si="131"/>
        <v>0</v>
      </c>
      <c r="AN572" s="208">
        <f t="shared" si="131"/>
        <v>0</v>
      </c>
      <c r="AO572" s="208">
        <f t="shared" si="131"/>
        <v>0</v>
      </c>
      <c r="AP572" s="208">
        <f t="shared" si="131"/>
        <v>0</v>
      </c>
      <c r="AQ572" s="208">
        <f t="shared" si="131"/>
        <v>0</v>
      </c>
      <c r="AR572" s="208">
        <f t="shared" si="131"/>
        <v>0</v>
      </c>
      <c r="AS572" s="208">
        <f t="shared" si="131"/>
        <v>0</v>
      </c>
      <c r="AT572" s="208">
        <f t="shared" si="131"/>
        <v>0</v>
      </c>
      <c r="AU572" s="208">
        <f t="shared" si="131"/>
        <v>0</v>
      </c>
      <c r="AV572" s="208">
        <f t="shared" si="131"/>
        <v>0</v>
      </c>
      <c r="AW572" s="208">
        <f t="shared" si="131"/>
        <v>0</v>
      </c>
      <c r="AX572" s="208">
        <f t="shared" si="131"/>
        <v>0</v>
      </c>
      <c r="AY572" s="208">
        <f t="shared" si="131"/>
        <v>0</v>
      </c>
      <c r="AZ572" s="208">
        <f t="shared" si="131"/>
        <v>0</v>
      </c>
      <c r="BA572" s="209"/>
    </row>
    <row r="573" spans="1:53" ht="15.6">
      <c r="B573" s="11" t="s">
        <v>540</v>
      </c>
      <c r="C573" s="12" t="s">
        <v>989</v>
      </c>
      <c r="D573" s="3"/>
      <c r="E573" s="4"/>
      <c r="F573" s="4"/>
      <c r="G573" s="3" t="s">
        <v>359</v>
      </c>
      <c r="H573" s="3" t="s">
        <v>359</v>
      </c>
      <c r="I573" s="4"/>
      <c r="J573" s="4"/>
      <c r="K573" s="4"/>
      <c r="L573" s="4"/>
      <c r="M573" s="4"/>
      <c r="N573" s="4"/>
      <c r="O573" s="4"/>
      <c r="P573" s="4"/>
      <c r="Q573" s="4"/>
      <c r="R573" s="3"/>
      <c r="S573" s="3"/>
      <c r="T573" s="3" t="s">
        <v>153</v>
      </c>
      <c r="U573" s="3"/>
      <c r="V573" s="3" t="s">
        <v>156</v>
      </c>
      <c r="W573" s="3" t="s">
        <v>416</v>
      </c>
      <c r="X573" s="3"/>
      <c r="Y573" s="3"/>
      <c r="Z573" s="3" t="s">
        <v>250</v>
      </c>
      <c r="AA573" s="3"/>
      <c r="AB573" s="3"/>
      <c r="AC573" s="3"/>
      <c r="AD573" s="3"/>
      <c r="AE573" s="3"/>
      <c r="AF573" s="3"/>
      <c r="AG573" s="3"/>
      <c r="AH573" s="4"/>
      <c r="AI573" s="3"/>
      <c r="AJ573" s="3"/>
      <c r="AK573" s="3"/>
      <c r="AL573" s="3"/>
      <c r="AM573" s="3"/>
      <c r="AN573" s="3"/>
      <c r="AO573" s="3"/>
      <c r="AP573" s="3"/>
      <c r="AQ573" s="4"/>
      <c r="AR573" s="3"/>
      <c r="AS573" s="3"/>
      <c r="AT573" s="3"/>
      <c r="AU573" s="3"/>
      <c r="AV573" s="3"/>
      <c r="AW573" s="99"/>
      <c r="AX573" s="3"/>
      <c r="AY573" s="3"/>
      <c r="AZ573" s="3"/>
    </row>
    <row r="574" spans="1:53" ht="15.6">
      <c r="A574" s="1"/>
      <c r="B574" s="11" t="s">
        <v>1129</v>
      </c>
      <c r="C574" s="2" t="s">
        <v>1124</v>
      </c>
      <c r="D574" s="3"/>
      <c r="E574" s="4">
        <v>20</v>
      </c>
      <c r="F574" s="4"/>
      <c r="G574" s="3" t="s">
        <v>251</v>
      </c>
      <c r="H574" s="46" t="s">
        <v>1291</v>
      </c>
      <c r="I574" s="4"/>
      <c r="J574" s="4"/>
      <c r="K574" s="4" t="s">
        <v>549</v>
      </c>
      <c r="L574" s="4" t="s">
        <v>346</v>
      </c>
      <c r="M574" s="4"/>
      <c r="N574" s="4"/>
      <c r="O574" s="4">
        <f t="shared" ref="O574:O579" si="132">+E574</f>
        <v>20</v>
      </c>
      <c r="P574" s="4"/>
      <c r="Q574" s="4"/>
      <c r="R574" s="3" t="s">
        <v>354</v>
      </c>
      <c r="S574" s="3" t="s">
        <v>3</v>
      </c>
      <c r="T574" s="3" t="s">
        <v>154</v>
      </c>
      <c r="U574" s="3" t="s">
        <v>225</v>
      </c>
      <c r="V574" s="3"/>
      <c r="W574" s="3"/>
      <c r="X574" s="3"/>
      <c r="Y574" s="3"/>
      <c r="Z574" s="3"/>
      <c r="AA574" s="3" t="s">
        <v>181</v>
      </c>
      <c r="AB574" s="3" t="s">
        <v>404</v>
      </c>
      <c r="AC574" s="3" t="s">
        <v>405</v>
      </c>
      <c r="AD574" s="3" t="s">
        <v>501</v>
      </c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3"/>
      <c r="AS574" s="4"/>
      <c r="AT574" s="4"/>
      <c r="AU574" s="4"/>
      <c r="AV574" s="4"/>
      <c r="AW574" s="216"/>
      <c r="AX574" s="3"/>
      <c r="AY574" s="3"/>
      <c r="AZ574" s="4"/>
    </row>
    <row r="575" spans="1:53">
      <c r="A575" s="1"/>
      <c r="B575" s="11" t="s">
        <v>1130</v>
      </c>
      <c r="C575" s="12" t="s">
        <v>373</v>
      </c>
      <c r="D575" s="3"/>
      <c r="E575" s="4">
        <v>45</v>
      </c>
      <c r="F575" s="4"/>
      <c r="G575" s="3" t="s">
        <v>230</v>
      </c>
      <c r="H575" s="3" t="s">
        <v>1290</v>
      </c>
      <c r="I575" s="4"/>
      <c r="J575" s="4"/>
      <c r="K575" s="4"/>
      <c r="L575" s="4"/>
      <c r="M575" s="4"/>
      <c r="N575" s="4"/>
      <c r="O575" s="4">
        <f t="shared" si="132"/>
        <v>45</v>
      </c>
      <c r="P575" s="4"/>
      <c r="Q575" s="4"/>
      <c r="R575" s="3"/>
      <c r="S575" s="3"/>
      <c r="T575" s="3" t="s">
        <v>154</v>
      </c>
      <c r="U575" s="3" t="s">
        <v>225</v>
      </c>
      <c r="V575" s="3"/>
      <c r="W575" s="3"/>
      <c r="X575" s="3"/>
      <c r="Y575" s="3"/>
      <c r="Z575" s="3"/>
      <c r="AA575" s="3" t="s">
        <v>181</v>
      </c>
      <c r="AB575" s="3" t="s">
        <v>404</v>
      </c>
      <c r="AC575" s="3" t="s">
        <v>405</v>
      </c>
      <c r="AD575" s="3" t="s">
        <v>501</v>
      </c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3"/>
      <c r="AS575" s="4"/>
      <c r="AT575" s="4"/>
      <c r="AU575" s="4"/>
      <c r="AV575" s="4"/>
      <c r="AW575" s="216"/>
      <c r="AX575" s="3"/>
      <c r="AY575" s="3"/>
      <c r="AZ575" s="4"/>
    </row>
    <row r="576" spans="1:53">
      <c r="A576" s="1"/>
      <c r="B576" s="11" t="s">
        <v>1131</v>
      </c>
      <c r="C576" s="12" t="s">
        <v>373</v>
      </c>
      <c r="D576" s="3"/>
      <c r="E576" s="4">
        <v>45</v>
      </c>
      <c r="F576" s="4"/>
      <c r="G576" s="3" t="s">
        <v>230</v>
      </c>
      <c r="H576" s="3" t="s">
        <v>1290</v>
      </c>
      <c r="I576" s="4"/>
      <c r="J576" s="4"/>
      <c r="K576" s="4"/>
      <c r="L576" s="4"/>
      <c r="M576" s="4"/>
      <c r="N576" s="4"/>
      <c r="O576" s="4">
        <f t="shared" si="132"/>
        <v>45</v>
      </c>
      <c r="P576" s="4"/>
      <c r="Q576" s="4"/>
      <c r="R576" s="3"/>
      <c r="S576" s="3"/>
      <c r="T576" s="3" t="s">
        <v>154</v>
      </c>
      <c r="U576" s="3" t="s">
        <v>225</v>
      </c>
      <c r="V576" s="3"/>
      <c r="W576" s="3"/>
      <c r="X576" s="3"/>
      <c r="Y576" s="3"/>
      <c r="Z576" s="3"/>
      <c r="AA576" s="3" t="s">
        <v>181</v>
      </c>
      <c r="AB576" s="3" t="s">
        <v>404</v>
      </c>
      <c r="AC576" s="3" t="s">
        <v>405</v>
      </c>
      <c r="AD576" s="3" t="s">
        <v>501</v>
      </c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3"/>
      <c r="AS576" s="4"/>
      <c r="AT576" s="4"/>
      <c r="AU576" s="4"/>
      <c r="AV576" s="4"/>
      <c r="AW576" s="216"/>
      <c r="AX576" s="3"/>
      <c r="AY576" s="3"/>
      <c r="AZ576" s="4"/>
    </row>
    <row r="577" spans="1:53">
      <c r="A577" s="1"/>
      <c r="B577" s="11" t="s">
        <v>1132</v>
      </c>
      <c r="C577" s="12" t="s">
        <v>373</v>
      </c>
      <c r="D577" s="3"/>
      <c r="E577" s="4">
        <v>45</v>
      </c>
      <c r="F577" s="4"/>
      <c r="G577" s="3" t="s">
        <v>230</v>
      </c>
      <c r="H577" s="3" t="s">
        <v>1290</v>
      </c>
      <c r="I577" s="4"/>
      <c r="J577" s="4"/>
      <c r="K577" s="4"/>
      <c r="L577" s="4"/>
      <c r="M577" s="4"/>
      <c r="N577" s="4"/>
      <c r="O577" s="4">
        <f t="shared" si="132"/>
        <v>45</v>
      </c>
      <c r="P577" s="4"/>
      <c r="Q577" s="4"/>
      <c r="R577" s="3"/>
      <c r="S577" s="3"/>
      <c r="T577" s="3" t="s">
        <v>154</v>
      </c>
      <c r="U577" s="3" t="s">
        <v>225</v>
      </c>
      <c r="V577" s="3"/>
      <c r="W577" s="3"/>
      <c r="X577" s="3"/>
      <c r="Y577" s="3"/>
      <c r="Z577" s="3"/>
      <c r="AA577" s="3" t="s">
        <v>181</v>
      </c>
      <c r="AB577" s="3" t="s">
        <v>404</v>
      </c>
      <c r="AC577" s="3" t="s">
        <v>405</v>
      </c>
      <c r="AD577" s="3" t="s">
        <v>501</v>
      </c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3"/>
      <c r="AS577" s="4"/>
      <c r="AT577" s="4"/>
      <c r="AU577" s="4"/>
      <c r="AV577" s="4"/>
      <c r="AW577" s="216"/>
      <c r="AX577" s="3"/>
      <c r="AY577" s="3"/>
      <c r="AZ577" s="4"/>
    </row>
    <row r="578" spans="1:53">
      <c r="A578" s="1"/>
      <c r="B578" s="11" t="s">
        <v>1133</v>
      </c>
      <c r="C578" s="12" t="s">
        <v>373</v>
      </c>
      <c r="D578" s="3"/>
      <c r="E578" s="4">
        <v>49</v>
      </c>
      <c r="F578" s="4"/>
      <c r="G578" s="3" t="s">
        <v>515</v>
      </c>
      <c r="H578" s="3" t="s">
        <v>453</v>
      </c>
      <c r="I578" s="4"/>
      <c r="J578" s="4"/>
      <c r="K578" s="4"/>
      <c r="L578" s="4"/>
      <c r="M578" s="4"/>
      <c r="N578" s="4"/>
      <c r="O578" s="4">
        <f t="shared" si="132"/>
        <v>49</v>
      </c>
      <c r="P578" s="4"/>
      <c r="Q578" s="4"/>
      <c r="R578" s="3" t="s">
        <v>354</v>
      </c>
      <c r="S578" s="3" t="s">
        <v>3</v>
      </c>
      <c r="T578" s="3" t="s">
        <v>154</v>
      </c>
      <c r="U578" s="3" t="s">
        <v>225</v>
      </c>
      <c r="V578" s="3"/>
      <c r="W578" s="3"/>
      <c r="X578" s="3"/>
      <c r="Y578" s="3"/>
      <c r="Z578" s="3"/>
      <c r="AA578" s="3" t="s">
        <v>181</v>
      </c>
      <c r="AB578" s="3" t="s">
        <v>404</v>
      </c>
      <c r="AC578" s="3" t="s">
        <v>405</v>
      </c>
      <c r="AD578" s="3" t="s">
        <v>501</v>
      </c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3"/>
      <c r="AS578" s="4"/>
      <c r="AT578" s="4"/>
      <c r="AU578" s="4"/>
      <c r="AV578" s="4"/>
      <c r="AW578" s="216"/>
      <c r="AX578" s="3"/>
      <c r="AY578" s="3"/>
      <c r="AZ578" s="4"/>
    </row>
    <row r="579" spans="1:53">
      <c r="A579" s="1"/>
      <c r="B579" s="11" t="s">
        <v>1135</v>
      </c>
      <c r="C579" s="2" t="s">
        <v>374</v>
      </c>
      <c r="D579" s="3"/>
      <c r="E579" s="4">
        <v>49</v>
      </c>
      <c r="F579" s="4"/>
      <c r="G579" s="3" t="s">
        <v>33</v>
      </c>
      <c r="H579" s="3" t="s">
        <v>33</v>
      </c>
      <c r="I579" s="4"/>
      <c r="J579" s="4"/>
      <c r="K579" s="4"/>
      <c r="L579" s="4"/>
      <c r="M579" s="4"/>
      <c r="N579" s="4"/>
      <c r="O579" s="4">
        <f t="shared" si="132"/>
        <v>49</v>
      </c>
      <c r="P579" s="4"/>
      <c r="Q579" s="4"/>
      <c r="R579" s="3"/>
      <c r="S579" s="3"/>
      <c r="T579" s="3" t="s">
        <v>153</v>
      </c>
      <c r="U579" s="3"/>
      <c r="V579" s="3" t="s">
        <v>156</v>
      </c>
      <c r="W579" s="3" t="s">
        <v>416</v>
      </c>
      <c r="X579" s="3"/>
      <c r="Y579" s="3"/>
      <c r="Z579" s="3"/>
      <c r="AA579" s="3" t="s">
        <v>181</v>
      </c>
      <c r="AB579" s="3" t="s">
        <v>404</v>
      </c>
      <c r="AC579" s="3" t="s">
        <v>405</v>
      </c>
      <c r="AD579" s="3" t="s">
        <v>501</v>
      </c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3"/>
      <c r="AS579" s="4"/>
      <c r="AT579" s="4"/>
      <c r="AU579" s="4"/>
      <c r="AV579" s="4"/>
      <c r="AW579" s="216"/>
      <c r="AX579" s="3"/>
      <c r="AY579" s="3"/>
      <c r="AZ579" s="4"/>
    </row>
    <row r="580" spans="1:53" s="206" customFormat="1">
      <c r="A580" s="206" t="s">
        <v>364</v>
      </c>
      <c r="B580" s="207" t="s">
        <v>1136</v>
      </c>
      <c r="C580" s="210" t="s">
        <v>1030</v>
      </c>
      <c r="D580" s="207" t="s">
        <v>480</v>
      </c>
      <c r="E580" s="208">
        <f t="shared" ref="E580:AZ580" si="133">SUM(E581:E585)</f>
        <v>160</v>
      </c>
      <c r="F580" s="208">
        <f t="shared" si="133"/>
        <v>0</v>
      </c>
      <c r="G580" s="208">
        <f t="shared" si="133"/>
        <v>0</v>
      </c>
      <c r="H580" s="208">
        <f t="shared" si="133"/>
        <v>0</v>
      </c>
      <c r="I580" s="208">
        <f t="shared" si="133"/>
        <v>0</v>
      </c>
      <c r="J580" s="208">
        <f t="shared" si="133"/>
        <v>0</v>
      </c>
      <c r="K580" s="208">
        <f t="shared" si="133"/>
        <v>0</v>
      </c>
      <c r="L580" s="208">
        <f t="shared" si="133"/>
        <v>0</v>
      </c>
      <c r="M580" s="208">
        <f t="shared" si="133"/>
        <v>0</v>
      </c>
      <c r="N580" s="208">
        <f t="shared" si="133"/>
        <v>0</v>
      </c>
      <c r="O580" s="208">
        <f t="shared" si="133"/>
        <v>160</v>
      </c>
      <c r="P580" s="208">
        <f t="shared" si="133"/>
        <v>0</v>
      </c>
      <c r="Q580" s="208">
        <f t="shared" si="133"/>
        <v>0</v>
      </c>
      <c r="R580" s="208">
        <f t="shared" si="133"/>
        <v>0</v>
      </c>
      <c r="S580" s="208">
        <f t="shared" si="133"/>
        <v>0</v>
      </c>
      <c r="T580" s="208">
        <f t="shared" si="133"/>
        <v>0</v>
      </c>
      <c r="U580" s="208">
        <f t="shared" si="133"/>
        <v>0</v>
      </c>
      <c r="V580" s="208">
        <f t="shared" si="133"/>
        <v>0</v>
      </c>
      <c r="W580" s="208">
        <f t="shared" si="133"/>
        <v>0</v>
      </c>
      <c r="X580" s="208">
        <f t="shared" si="133"/>
        <v>0</v>
      </c>
      <c r="Y580" s="208">
        <f t="shared" si="133"/>
        <v>0</v>
      </c>
      <c r="Z580" s="208">
        <f t="shared" si="133"/>
        <v>0</v>
      </c>
      <c r="AA580" s="208">
        <f t="shared" si="133"/>
        <v>0</v>
      </c>
      <c r="AB580" s="208">
        <f t="shared" si="133"/>
        <v>0</v>
      </c>
      <c r="AC580" s="208">
        <f t="shared" si="133"/>
        <v>0</v>
      </c>
      <c r="AD580" s="208">
        <f t="shared" si="133"/>
        <v>0</v>
      </c>
      <c r="AE580" s="208">
        <f t="shared" si="133"/>
        <v>0</v>
      </c>
      <c r="AF580" s="208">
        <f t="shared" si="133"/>
        <v>0</v>
      </c>
      <c r="AG580" s="208">
        <f t="shared" si="133"/>
        <v>0</v>
      </c>
      <c r="AH580" s="208">
        <f t="shared" si="133"/>
        <v>0</v>
      </c>
      <c r="AI580" s="208">
        <f t="shared" si="133"/>
        <v>0</v>
      </c>
      <c r="AJ580" s="208">
        <f t="shared" si="133"/>
        <v>0</v>
      </c>
      <c r="AK580" s="208">
        <f t="shared" si="133"/>
        <v>0</v>
      </c>
      <c r="AL580" s="208">
        <f t="shared" si="133"/>
        <v>0</v>
      </c>
      <c r="AM580" s="208">
        <f t="shared" si="133"/>
        <v>0</v>
      </c>
      <c r="AN580" s="208">
        <f t="shared" si="133"/>
        <v>0</v>
      </c>
      <c r="AO580" s="208">
        <f t="shared" si="133"/>
        <v>0</v>
      </c>
      <c r="AP580" s="208">
        <f t="shared" si="133"/>
        <v>0</v>
      </c>
      <c r="AQ580" s="208">
        <f t="shared" si="133"/>
        <v>0</v>
      </c>
      <c r="AR580" s="208">
        <f t="shared" si="133"/>
        <v>0</v>
      </c>
      <c r="AS580" s="208">
        <f t="shared" si="133"/>
        <v>0</v>
      </c>
      <c r="AT580" s="208">
        <f t="shared" si="133"/>
        <v>0</v>
      </c>
      <c r="AU580" s="208">
        <f t="shared" si="133"/>
        <v>0</v>
      </c>
      <c r="AV580" s="208">
        <f t="shared" si="133"/>
        <v>0</v>
      </c>
      <c r="AW580" s="208">
        <f t="shared" si="133"/>
        <v>0</v>
      </c>
      <c r="AX580" s="208">
        <f t="shared" si="133"/>
        <v>0</v>
      </c>
      <c r="AY580" s="208">
        <f t="shared" si="133"/>
        <v>0</v>
      </c>
      <c r="AZ580" s="208">
        <f t="shared" si="133"/>
        <v>0</v>
      </c>
      <c r="BA580" s="209"/>
    </row>
    <row r="581" spans="1:53" ht="15.6">
      <c r="B581" s="11" t="s">
        <v>1137</v>
      </c>
      <c r="C581" s="12" t="s">
        <v>989</v>
      </c>
      <c r="D581" s="3"/>
      <c r="E581" s="4"/>
      <c r="F581" s="4"/>
      <c r="G581" s="3" t="s">
        <v>359</v>
      </c>
      <c r="H581" s="3" t="s">
        <v>359</v>
      </c>
      <c r="I581" s="4"/>
      <c r="J581" s="4"/>
      <c r="K581" s="4"/>
      <c r="L581" s="4"/>
      <c r="M581" s="4"/>
      <c r="N581" s="4"/>
      <c r="O581" s="4"/>
      <c r="P581" s="4"/>
      <c r="Q581" s="4"/>
      <c r="R581" s="3"/>
      <c r="S581" s="3"/>
      <c r="T581" s="3" t="s">
        <v>153</v>
      </c>
      <c r="U581" s="3"/>
      <c r="V581" s="3" t="s">
        <v>156</v>
      </c>
      <c r="W581" s="3" t="s">
        <v>416</v>
      </c>
      <c r="X581" s="3"/>
      <c r="Y581" s="3"/>
      <c r="Z581" s="3" t="s">
        <v>250</v>
      </c>
      <c r="AA581" s="3"/>
      <c r="AB581" s="3"/>
      <c r="AC581" s="3"/>
      <c r="AD581" s="3"/>
      <c r="AE581" s="3"/>
      <c r="AF581" s="3"/>
      <c r="AG581" s="3"/>
      <c r="AH581" s="4"/>
      <c r="AI581" s="3"/>
      <c r="AJ581" s="3"/>
      <c r="AK581" s="3"/>
      <c r="AL581" s="3"/>
      <c r="AM581" s="3"/>
      <c r="AN581" s="3"/>
      <c r="AO581" s="3"/>
      <c r="AP581" s="3"/>
      <c r="AQ581" s="4"/>
      <c r="AR581" s="3"/>
      <c r="AS581" s="3"/>
      <c r="AT581" s="3"/>
      <c r="AU581" s="3"/>
      <c r="AV581" s="3"/>
      <c r="AW581" s="99"/>
      <c r="AX581" s="3"/>
      <c r="AY581" s="3"/>
      <c r="AZ581" s="3"/>
    </row>
    <row r="582" spans="1:53">
      <c r="A582" s="1"/>
      <c r="B582" s="11" t="s">
        <v>1131</v>
      </c>
      <c r="C582" s="12" t="s">
        <v>373</v>
      </c>
      <c r="D582" s="3"/>
      <c r="E582" s="4">
        <v>41</v>
      </c>
      <c r="F582" s="4"/>
      <c r="G582" s="3" t="s">
        <v>230</v>
      </c>
      <c r="H582" s="3" t="s">
        <v>1290</v>
      </c>
      <c r="I582" s="4"/>
      <c r="J582" s="4"/>
      <c r="K582" s="4"/>
      <c r="L582" s="4"/>
      <c r="M582" s="4"/>
      <c r="N582" s="4"/>
      <c r="O582" s="4">
        <f>+E582</f>
        <v>41</v>
      </c>
      <c r="P582" s="4"/>
      <c r="Q582" s="4"/>
      <c r="R582" s="3"/>
      <c r="S582" s="3"/>
      <c r="T582" s="3" t="s">
        <v>154</v>
      </c>
      <c r="U582" s="3" t="s">
        <v>225</v>
      </c>
      <c r="V582" s="3"/>
      <c r="W582" s="3"/>
      <c r="X582" s="3"/>
      <c r="Y582" s="3"/>
      <c r="Z582" s="3"/>
      <c r="AA582" s="3" t="s">
        <v>181</v>
      </c>
      <c r="AB582" s="3" t="s">
        <v>404</v>
      </c>
      <c r="AC582" s="3" t="s">
        <v>405</v>
      </c>
      <c r="AD582" s="3" t="s">
        <v>501</v>
      </c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3"/>
      <c r="AS582" s="4"/>
      <c r="AT582" s="4"/>
      <c r="AU582" s="4"/>
      <c r="AV582" s="4"/>
      <c r="AW582" s="216"/>
      <c r="AX582" s="3"/>
      <c r="AY582" s="3"/>
      <c r="AZ582" s="4"/>
    </row>
    <row r="583" spans="1:53">
      <c r="A583" s="1"/>
      <c r="B583" s="11" t="s">
        <v>1132</v>
      </c>
      <c r="C583" s="12" t="s">
        <v>373</v>
      </c>
      <c r="D583" s="3"/>
      <c r="E583" s="4">
        <v>34</v>
      </c>
      <c r="F583" s="4"/>
      <c r="G583" s="3" t="s">
        <v>230</v>
      </c>
      <c r="H583" s="3" t="s">
        <v>1290</v>
      </c>
      <c r="I583" s="4"/>
      <c r="J583" s="4"/>
      <c r="K583" s="4"/>
      <c r="L583" s="4"/>
      <c r="M583" s="4"/>
      <c r="N583" s="4"/>
      <c r="O583" s="4">
        <f>+E583</f>
        <v>34</v>
      </c>
      <c r="P583" s="4"/>
      <c r="Q583" s="4"/>
      <c r="R583" s="3"/>
      <c r="S583" s="3"/>
      <c r="T583" s="3" t="s">
        <v>154</v>
      </c>
      <c r="U583" s="3" t="s">
        <v>225</v>
      </c>
      <c r="V583" s="3"/>
      <c r="W583" s="3"/>
      <c r="X583" s="3"/>
      <c r="Y583" s="3"/>
      <c r="Z583" s="3"/>
      <c r="AA583" s="3" t="s">
        <v>181</v>
      </c>
      <c r="AB583" s="3" t="s">
        <v>404</v>
      </c>
      <c r="AC583" s="3" t="s">
        <v>405</v>
      </c>
      <c r="AD583" s="3" t="s">
        <v>501</v>
      </c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3"/>
      <c r="AS583" s="4"/>
      <c r="AT583" s="4"/>
      <c r="AU583" s="4"/>
      <c r="AV583" s="4"/>
      <c r="AW583" s="216"/>
      <c r="AX583" s="3"/>
      <c r="AY583" s="3"/>
      <c r="AZ583" s="4"/>
    </row>
    <row r="584" spans="1:53">
      <c r="A584" s="1"/>
      <c r="B584" s="11" t="s">
        <v>1133</v>
      </c>
      <c r="C584" s="12" t="s">
        <v>373</v>
      </c>
      <c r="D584" s="3"/>
      <c r="E584" s="4">
        <v>37</v>
      </c>
      <c r="F584" s="4"/>
      <c r="G584" s="3" t="s">
        <v>230</v>
      </c>
      <c r="H584" s="3" t="s">
        <v>1290</v>
      </c>
      <c r="I584" s="4"/>
      <c r="J584" s="4"/>
      <c r="K584" s="4"/>
      <c r="L584" s="4"/>
      <c r="M584" s="4"/>
      <c r="N584" s="4"/>
      <c r="O584" s="4">
        <f>+E584</f>
        <v>37</v>
      </c>
      <c r="P584" s="4"/>
      <c r="Q584" s="4"/>
      <c r="R584" s="3" t="s">
        <v>354</v>
      </c>
      <c r="S584" s="3" t="s">
        <v>3</v>
      </c>
      <c r="T584" s="3" t="s">
        <v>154</v>
      </c>
      <c r="U584" s="3" t="s">
        <v>225</v>
      </c>
      <c r="V584" s="3"/>
      <c r="W584" s="3"/>
      <c r="X584" s="3"/>
      <c r="Y584" s="3"/>
      <c r="Z584" s="3"/>
      <c r="AA584" s="3" t="s">
        <v>181</v>
      </c>
      <c r="AB584" s="3" t="s">
        <v>404</v>
      </c>
      <c r="AC584" s="3" t="s">
        <v>405</v>
      </c>
      <c r="AD584" s="3" t="s">
        <v>501</v>
      </c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3"/>
      <c r="AS584" s="4"/>
      <c r="AT584" s="4"/>
      <c r="AU584" s="4"/>
      <c r="AV584" s="4"/>
      <c r="AW584" s="216"/>
      <c r="AX584" s="3"/>
      <c r="AY584" s="3"/>
      <c r="AZ584" s="4"/>
    </row>
    <row r="585" spans="1:53">
      <c r="A585" s="1"/>
      <c r="B585" s="11" t="s">
        <v>1138</v>
      </c>
      <c r="C585" s="2" t="s">
        <v>374</v>
      </c>
      <c r="D585" s="3"/>
      <c r="E585" s="4">
        <v>48</v>
      </c>
      <c r="F585" s="4"/>
      <c r="G585" s="3" t="s">
        <v>33</v>
      </c>
      <c r="H585" s="3" t="s">
        <v>33</v>
      </c>
      <c r="I585" s="4"/>
      <c r="J585" s="4"/>
      <c r="K585" s="4"/>
      <c r="L585" s="4"/>
      <c r="M585" s="4"/>
      <c r="N585" s="4"/>
      <c r="O585" s="4">
        <f>+E585</f>
        <v>48</v>
      </c>
      <c r="P585" s="4"/>
      <c r="Q585" s="4"/>
      <c r="R585" s="3"/>
      <c r="S585" s="3"/>
      <c r="T585" s="3" t="s">
        <v>153</v>
      </c>
      <c r="U585" s="3"/>
      <c r="V585" s="3" t="s">
        <v>156</v>
      </c>
      <c r="W585" s="3" t="s">
        <v>416</v>
      </c>
      <c r="X585" s="3"/>
      <c r="Y585" s="3"/>
      <c r="Z585" s="3" t="s">
        <v>250</v>
      </c>
      <c r="AA585" s="3" t="s">
        <v>181</v>
      </c>
      <c r="AB585" s="3" t="s">
        <v>404</v>
      </c>
      <c r="AC585" s="3" t="s">
        <v>405</v>
      </c>
      <c r="AD585" s="3" t="s">
        <v>501</v>
      </c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3"/>
      <c r="AS585" s="4"/>
      <c r="AT585" s="4"/>
      <c r="AU585" s="4"/>
      <c r="AV585" s="4"/>
      <c r="AW585" s="216"/>
      <c r="AX585" s="3"/>
      <c r="AY585" s="3"/>
      <c r="AZ585" s="4"/>
    </row>
    <row r="586" spans="1:53" s="246" customFormat="1" ht="27.6">
      <c r="A586" s="246" t="s">
        <v>142</v>
      </c>
      <c r="B586" s="247">
        <v>22</v>
      </c>
      <c r="C586" s="248" t="s">
        <v>812</v>
      </c>
      <c r="D586" s="249"/>
      <c r="E586" s="250">
        <f t="shared" ref="E586:AZ586" si="134">SUM(E587:E609)/2</f>
        <v>569.59999999999991</v>
      </c>
      <c r="F586" s="250">
        <f t="shared" si="134"/>
        <v>0</v>
      </c>
      <c r="G586" s="250">
        <f t="shared" si="134"/>
        <v>0</v>
      </c>
      <c r="H586" s="250">
        <f t="shared" si="134"/>
        <v>0</v>
      </c>
      <c r="I586" s="250">
        <f t="shared" si="134"/>
        <v>0</v>
      </c>
      <c r="J586" s="250">
        <f t="shared" si="134"/>
        <v>0</v>
      </c>
      <c r="K586" s="250">
        <f t="shared" si="134"/>
        <v>0</v>
      </c>
      <c r="L586" s="250">
        <f t="shared" si="134"/>
        <v>0</v>
      </c>
      <c r="M586" s="250">
        <f t="shared" si="134"/>
        <v>0</v>
      </c>
      <c r="N586" s="250">
        <f t="shared" si="134"/>
        <v>0</v>
      </c>
      <c r="O586" s="250">
        <f t="shared" si="134"/>
        <v>579.59999999999991</v>
      </c>
      <c r="P586" s="250">
        <f t="shared" si="134"/>
        <v>0</v>
      </c>
      <c r="Q586" s="250">
        <f t="shared" si="134"/>
        <v>0</v>
      </c>
      <c r="R586" s="250">
        <f t="shared" si="134"/>
        <v>0</v>
      </c>
      <c r="S586" s="250">
        <f t="shared" si="134"/>
        <v>0</v>
      </c>
      <c r="T586" s="250">
        <f t="shared" si="134"/>
        <v>0</v>
      </c>
      <c r="U586" s="250">
        <f t="shared" si="134"/>
        <v>0</v>
      </c>
      <c r="V586" s="250">
        <f t="shared" si="134"/>
        <v>0</v>
      </c>
      <c r="W586" s="250">
        <f t="shared" si="134"/>
        <v>0</v>
      </c>
      <c r="X586" s="250">
        <f t="shared" si="134"/>
        <v>0</v>
      </c>
      <c r="Y586" s="250">
        <f t="shared" si="134"/>
        <v>0</v>
      </c>
      <c r="Z586" s="250">
        <f t="shared" si="134"/>
        <v>0</v>
      </c>
      <c r="AA586" s="250">
        <f t="shared" si="134"/>
        <v>0</v>
      </c>
      <c r="AB586" s="250">
        <f t="shared" si="134"/>
        <v>0</v>
      </c>
      <c r="AC586" s="250">
        <f t="shared" si="134"/>
        <v>0</v>
      </c>
      <c r="AD586" s="250">
        <f t="shared" si="134"/>
        <v>0</v>
      </c>
      <c r="AE586" s="250">
        <f t="shared" si="134"/>
        <v>0</v>
      </c>
      <c r="AF586" s="250">
        <f t="shared" si="134"/>
        <v>0</v>
      </c>
      <c r="AG586" s="250">
        <f t="shared" si="134"/>
        <v>0</v>
      </c>
      <c r="AH586" s="250">
        <f t="shared" si="134"/>
        <v>0</v>
      </c>
      <c r="AI586" s="250">
        <f t="shared" si="134"/>
        <v>0</v>
      </c>
      <c r="AJ586" s="250">
        <f t="shared" si="134"/>
        <v>0</v>
      </c>
      <c r="AK586" s="250">
        <f t="shared" si="134"/>
        <v>0</v>
      </c>
      <c r="AL586" s="250">
        <f t="shared" si="134"/>
        <v>0</v>
      </c>
      <c r="AM586" s="250">
        <f t="shared" si="134"/>
        <v>0</v>
      </c>
      <c r="AN586" s="250">
        <f t="shared" si="134"/>
        <v>0</v>
      </c>
      <c r="AO586" s="250">
        <f t="shared" si="134"/>
        <v>0</v>
      </c>
      <c r="AP586" s="250">
        <f t="shared" si="134"/>
        <v>0</v>
      </c>
      <c r="AQ586" s="250">
        <f t="shared" si="134"/>
        <v>0</v>
      </c>
      <c r="AR586" s="250">
        <f t="shared" si="134"/>
        <v>0</v>
      </c>
      <c r="AS586" s="250">
        <f t="shared" si="134"/>
        <v>0</v>
      </c>
      <c r="AT586" s="223">
        <f t="shared" si="134"/>
        <v>0</v>
      </c>
      <c r="AU586" s="250">
        <f t="shared" si="134"/>
        <v>0</v>
      </c>
      <c r="AV586" s="250">
        <f t="shared" si="134"/>
        <v>0</v>
      </c>
      <c r="AW586" s="250">
        <f t="shared" si="134"/>
        <v>0</v>
      </c>
      <c r="AX586" s="250">
        <f t="shared" si="134"/>
        <v>0</v>
      </c>
      <c r="AY586" s="250">
        <f t="shared" si="134"/>
        <v>0</v>
      </c>
      <c r="AZ586" s="250">
        <f t="shared" si="134"/>
        <v>0</v>
      </c>
      <c r="BA586" s="251"/>
    </row>
    <row r="587" spans="1:53" s="206" customFormat="1" ht="27.6">
      <c r="A587" s="206" t="s">
        <v>364</v>
      </c>
      <c r="B587" s="207" t="s">
        <v>1139</v>
      </c>
      <c r="C587" s="210" t="s">
        <v>1140</v>
      </c>
      <c r="D587" s="207" t="s">
        <v>480</v>
      </c>
      <c r="E587" s="208">
        <f t="shared" ref="E587:AZ587" si="135">SUM(E588:E603)</f>
        <v>501</v>
      </c>
      <c r="F587" s="208">
        <f t="shared" si="135"/>
        <v>0</v>
      </c>
      <c r="G587" s="208">
        <f t="shared" si="135"/>
        <v>0</v>
      </c>
      <c r="H587" s="208">
        <f t="shared" si="135"/>
        <v>0</v>
      </c>
      <c r="I587" s="208">
        <f t="shared" si="135"/>
        <v>0</v>
      </c>
      <c r="J587" s="208">
        <f t="shared" si="135"/>
        <v>0</v>
      </c>
      <c r="K587" s="208">
        <f t="shared" si="135"/>
        <v>0</v>
      </c>
      <c r="L587" s="208">
        <f t="shared" si="135"/>
        <v>0</v>
      </c>
      <c r="M587" s="208">
        <f t="shared" si="135"/>
        <v>0</v>
      </c>
      <c r="N587" s="208">
        <f t="shared" si="135"/>
        <v>0</v>
      </c>
      <c r="O587" s="208">
        <f t="shared" si="135"/>
        <v>509</v>
      </c>
      <c r="P587" s="208">
        <f t="shared" si="135"/>
        <v>0</v>
      </c>
      <c r="Q587" s="208">
        <f t="shared" si="135"/>
        <v>0</v>
      </c>
      <c r="R587" s="208">
        <f t="shared" si="135"/>
        <v>0</v>
      </c>
      <c r="S587" s="208">
        <f t="shared" si="135"/>
        <v>0</v>
      </c>
      <c r="T587" s="208">
        <f t="shared" si="135"/>
        <v>0</v>
      </c>
      <c r="U587" s="208">
        <f t="shared" si="135"/>
        <v>0</v>
      </c>
      <c r="V587" s="208">
        <f t="shared" si="135"/>
        <v>0</v>
      </c>
      <c r="W587" s="208">
        <f t="shared" si="135"/>
        <v>0</v>
      </c>
      <c r="X587" s="208">
        <f t="shared" si="135"/>
        <v>0</v>
      </c>
      <c r="Y587" s="208">
        <f t="shared" si="135"/>
        <v>0</v>
      </c>
      <c r="Z587" s="208">
        <f t="shared" si="135"/>
        <v>0</v>
      </c>
      <c r="AA587" s="208">
        <f t="shared" si="135"/>
        <v>0</v>
      </c>
      <c r="AB587" s="208">
        <f t="shared" si="135"/>
        <v>0</v>
      </c>
      <c r="AC587" s="208">
        <f t="shared" si="135"/>
        <v>0</v>
      </c>
      <c r="AD587" s="208">
        <f t="shared" si="135"/>
        <v>0</v>
      </c>
      <c r="AE587" s="208">
        <f t="shared" si="135"/>
        <v>0</v>
      </c>
      <c r="AF587" s="208">
        <f t="shared" si="135"/>
        <v>0</v>
      </c>
      <c r="AG587" s="208">
        <f t="shared" si="135"/>
        <v>0</v>
      </c>
      <c r="AH587" s="208">
        <f t="shared" si="135"/>
        <v>0</v>
      </c>
      <c r="AI587" s="208">
        <f t="shared" si="135"/>
        <v>0</v>
      </c>
      <c r="AJ587" s="208">
        <f t="shared" si="135"/>
        <v>0</v>
      </c>
      <c r="AK587" s="208">
        <f t="shared" si="135"/>
        <v>0</v>
      </c>
      <c r="AL587" s="208">
        <f t="shared" si="135"/>
        <v>0</v>
      </c>
      <c r="AM587" s="208">
        <f t="shared" si="135"/>
        <v>0</v>
      </c>
      <c r="AN587" s="208">
        <f t="shared" si="135"/>
        <v>0</v>
      </c>
      <c r="AO587" s="208">
        <f t="shared" si="135"/>
        <v>0</v>
      </c>
      <c r="AP587" s="208">
        <f t="shared" si="135"/>
        <v>0</v>
      </c>
      <c r="AQ587" s="208">
        <f t="shared" si="135"/>
        <v>0</v>
      </c>
      <c r="AR587" s="208">
        <f t="shared" si="135"/>
        <v>0</v>
      </c>
      <c r="AS587" s="208">
        <f t="shared" si="135"/>
        <v>0</v>
      </c>
      <c r="AT587" s="208">
        <f t="shared" si="135"/>
        <v>0</v>
      </c>
      <c r="AU587" s="208">
        <f t="shared" si="135"/>
        <v>0</v>
      </c>
      <c r="AV587" s="208">
        <f t="shared" si="135"/>
        <v>0</v>
      </c>
      <c r="AW587" s="208">
        <f t="shared" si="135"/>
        <v>0</v>
      </c>
      <c r="AX587" s="208">
        <f t="shared" si="135"/>
        <v>0</v>
      </c>
      <c r="AY587" s="208">
        <f t="shared" si="135"/>
        <v>0</v>
      </c>
      <c r="AZ587" s="208">
        <f t="shared" si="135"/>
        <v>0</v>
      </c>
      <c r="BA587" s="209"/>
    </row>
    <row r="588" spans="1:53">
      <c r="A588" s="1"/>
      <c r="B588" s="11" t="s">
        <v>1141</v>
      </c>
      <c r="C588" s="217" t="s">
        <v>1142</v>
      </c>
      <c r="D588" s="3"/>
      <c r="E588" s="11"/>
      <c r="F588" s="4"/>
      <c r="G588" s="3" t="s">
        <v>33</v>
      </c>
      <c r="H588" s="3" t="s">
        <v>33</v>
      </c>
      <c r="I588" s="4"/>
      <c r="J588" s="4"/>
      <c r="K588" s="4"/>
      <c r="L588" s="4"/>
      <c r="M588" s="4"/>
      <c r="N588" s="4"/>
      <c r="O588" s="4">
        <v>8</v>
      </c>
      <c r="P588" s="4"/>
      <c r="Q588" s="4"/>
      <c r="R588" s="3" t="s">
        <v>354</v>
      </c>
      <c r="S588" s="4"/>
      <c r="T588" s="3" t="s">
        <v>153</v>
      </c>
      <c r="U588" s="3"/>
      <c r="V588" s="3" t="s">
        <v>156</v>
      </c>
      <c r="W588" s="3" t="s">
        <v>417</v>
      </c>
      <c r="X588" s="3"/>
      <c r="Y588" s="3"/>
      <c r="Z588" s="3" t="s">
        <v>345</v>
      </c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3"/>
      <c r="AP588" s="4"/>
      <c r="AQ588" s="4"/>
      <c r="AR588" s="3"/>
      <c r="AS588" s="4"/>
      <c r="AT588" s="4"/>
      <c r="AU588" s="4"/>
      <c r="AV588" s="4"/>
      <c r="AW588" s="215"/>
      <c r="AX588" s="3"/>
      <c r="AY588" s="4"/>
      <c r="AZ588" s="4"/>
    </row>
    <row r="589" spans="1:53">
      <c r="A589" s="1"/>
      <c r="B589" s="96" t="s">
        <v>1143</v>
      </c>
      <c r="C589" s="2" t="s">
        <v>1168</v>
      </c>
      <c r="D589" s="3"/>
      <c r="E589" s="4">
        <v>25</v>
      </c>
      <c r="F589" s="4"/>
      <c r="G589" s="3" t="s">
        <v>515</v>
      </c>
      <c r="H589" s="3" t="s">
        <v>453</v>
      </c>
      <c r="I589" s="4"/>
      <c r="J589" s="4"/>
      <c r="K589" s="4"/>
      <c r="L589" s="4"/>
      <c r="M589" s="4"/>
      <c r="N589" s="4"/>
      <c r="O589" s="4">
        <f t="shared" ref="O589:O603" si="136">+E589</f>
        <v>25</v>
      </c>
      <c r="P589" s="4"/>
      <c r="Q589" s="4"/>
      <c r="R589" s="3" t="s">
        <v>354</v>
      </c>
      <c r="S589" s="3"/>
      <c r="T589" s="3" t="s">
        <v>191</v>
      </c>
      <c r="U589" s="3"/>
      <c r="V589" s="3" t="s">
        <v>192</v>
      </c>
      <c r="W589" s="3" t="s">
        <v>417</v>
      </c>
      <c r="X589" s="3"/>
      <c r="Y589" s="3"/>
      <c r="Z589" s="3"/>
      <c r="AA589" s="3"/>
      <c r="AB589" s="3"/>
      <c r="AC589" s="3"/>
      <c r="AD589" s="3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 t="s">
        <v>281</v>
      </c>
      <c r="AP589" s="4"/>
      <c r="AQ589" s="4"/>
      <c r="AR589" s="3"/>
      <c r="AS589" s="4"/>
      <c r="AT589" s="4"/>
      <c r="AU589" s="4"/>
      <c r="AV589" s="4"/>
      <c r="AW589" s="215"/>
      <c r="AX589" s="3"/>
      <c r="AY589" s="3"/>
      <c r="AZ589" s="4"/>
    </row>
    <row r="590" spans="1:53">
      <c r="A590" s="1"/>
      <c r="B590" s="96" t="s">
        <v>1144</v>
      </c>
      <c r="C590" s="2" t="s">
        <v>1168</v>
      </c>
      <c r="D590" s="3"/>
      <c r="E590" s="4">
        <v>34</v>
      </c>
      <c r="F590" s="4"/>
      <c r="G590" s="3" t="s">
        <v>33</v>
      </c>
      <c r="H590" s="3" t="s">
        <v>33</v>
      </c>
      <c r="I590" s="4"/>
      <c r="J590" s="4"/>
      <c r="K590" s="4"/>
      <c r="L590" s="4"/>
      <c r="M590" s="4"/>
      <c r="N590" s="4"/>
      <c r="O590" s="4">
        <f t="shared" si="136"/>
        <v>34</v>
      </c>
      <c r="P590" s="4"/>
      <c r="Q590" s="4"/>
      <c r="R590" s="3" t="s">
        <v>354</v>
      </c>
      <c r="S590" s="3"/>
      <c r="T590" s="3" t="s">
        <v>154</v>
      </c>
      <c r="U590" s="3" t="s">
        <v>225</v>
      </c>
      <c r="V590" s="3"/>
      <c r="W590" s="3"/>
      <c r="X590" s="3"/>
      <c r="Y590" s="3"/>
      <c r="Z590" s="3"/>
      <c r="AA590" s="3"/>
      <c r="AB590" s="3"/>
      <c r="AC590" s="3"/>
      <c r="AD590" s="3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3"/>
      <c r="AS590" s="4"/>
      <c r="AT590" s="4"/>
      <c r="AU590" s="4"/>
      <c r="AV590" s="4"/>
      <c r="AW590" s="215"/>
      <c r="AX590" s="3"/>
      <c r="AY590" s="3"/>
      <c r="AZ590" s="4"/>
    </row>
    <row r="591" spans="1:53">
      <c r="A591" s="1"/>
      <c r="B591" s="96" t="s">
        <v>1145</v>
      </c>
      <c r="C591" s="2" t="s">
        <v>1168</v>
      </c>
      <c r="D591" s="3"/>
      <c r="E591" s="4">
        <v>34</v>
      </c>
      <c r="F591" s="4"/>
      <c r="G591" s="3" t="s">
        <v>33</v>
      </c>
      <c r="H591" s="3" t="s">
        <v>33</v>
      </c>
      <c r="I591" s="4"/>
      <c r="J591" s="4"/>
      <c r="K591" s="4"/>
      <c r="L591" s="4"/>
      <c r="M591" s="4"/>
      <c r="N591" s="4"/>
      <c r="O591" s="4">
        <f t="shared" si="136"/>
        <v>34</v>
      </c>
      <c r="P591" s="4"/>
      <c r="Q591" s="4"/>
      <c r="R591" s="3" t="s">
        <v>354</v>
      </c>
      <c r="S591" s="3"/>
      <c r="T591" s="3" t="s">
        <v>154</v>
      </c>
      <c r="U591" s="3" t="s">
        <v>225</v>
      </c>
      <c r="V591" s="3"/>
      <c r="W591" s="3"/>
      <c r="X591" s="3"/>
      <c r="Y591" s="3"/>
      <c r="Z591" s="3"/>
      <c r="AA591" s="3"/>
      <c r="AB591" s="3"/>
      <c r="AC591" s="3"/>
      <c r="AD591" s="3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3"/>
      <c r="AS591" s="4"/>
      <c r="AT591" s="4"/>
      <c r="AU591" s="4"/>
      <c r="AV591" s="4"/>
      <c r="AW591" s="215"/>
      <c r="AX591" s="3"/>
      <c r="AY591" s="3"/>
      <c r="AZ591" s="4"/>
    </row>
    <row r="592" spans="1:53">
      <c r="A592" s="1"/>
      <c r="B592" s="96" t="s">
        <v>1146</v>
      </c>
      <c r="C592" s="2" t="s">
        <v>1168</v>
      </c>
      <c r="D592" s="3"/>
      <c r="E592" s="4">
        <v>34</v>
      </c>
      <c r="F592" s="4"/>
      <c r="G592" s="3" t="s">
        <v>33</v>
      </c>
      <c r="H592" s="3" t="s">
        <v>33</v>
      </c>
      <c r="I592" s="4"/>
      <c r="J592" s="4"/>
      <c r="K592" s="4"/>
      <c r="L592" s="4"/>
      <c r="M592" s="4"/>
      <c r="N592" s="4"/>
      <c r="O592" s="4">
        <f t="shared" si="136"/>
        <v>34</v>
      </c>
      <c r="P592" s="4"/>
      <c r="Q592" s="4"/>
      <c r="R592" s="3" t="s">
        <v>354</v>
      </c>
      <c r="S592" s="3"/>
      <c r="T592" s="3" t="s">
        <v>154</v>
      </c>
      <c r="U592" s="3" t="s">
        <v>225</v>
      </c>
      <c r="V592" s="3"/>
      <c r="W592" s="3"/>
      <c r="X592" s="3"/>
      <c r="Y592" s="3"/>
      <c r="Z592" s="3"/>
      <c r="AA592" s="3" t="s">
        <v>181</v>
      </c>
      <c r="AB592" s="3" t="s">
        <v>404</v>
      </c>
      <c r="AC592" s="3" t="s">
        <v>405</v>
      </c>
      <c r="AD592" s="3" t="s">
        <v>501</v>
      </c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3"/>
      <c r="AS592" s="4"/>
      <c r="AT592" s="4"/>
      <c r="AU592" s="4"/>
      <c r="AV592" s="4"/>
      <c r="AW592" s="215"/>
      <c r="AX592" s="3"/>
      <c r="AY592" s="3"/>
      <c r="AZ592" s="4"/>
    </row>
    <row r="593" spans="1:53">
      <c r="A593" s="1"/>
      <c r="B593" s="96" t="s">
        <v>1147</v>
      </c>
      <c r="C593" s="2" t="s">
        <v>1168</v>
      </c>
      <c r="D593" s="3"/>
      <c r="E593" s="4">
        <v>34</v>
      </c>
      <c r="F593" s="4"/>
      <c r="G593" s="3" t="s">
        <v>33</v>
      </c>
      <c r="H593" s="3" t="s">
        <v>33</v>
      </c>
      <c r="I593" s="4"/>
      <c r="J593" s="4"/>
      <c r="K593" s="4"/>
      <c r="L593" s="4"/>
      <c r="M593" s="4"/>
      <c r="N593" s="4"/>
      <c r="O593" s="4">
        <f t="shared" si="136"/>
        <v>34</v>
      </c>
      <c r="P593" s="4"/>
      <c r="Q593" s="4"/>
      <c r="R593" s="3" t="s">
        <v>354</v>
      </c>
      <c r="S593" s="3"/>
      <c r="T593" s="3" t="s">
        <v>154</v>
      </c>
      <c r="U593" s="3" t="s">
        <v>225</v>
      </c>
      <c r="V593" s="3"/>
      <c r="W593" s="3"/>
      <c r="X593" s="3"/>
      <c r="Y593" s="3"/>
      <c r="Z593" s="3"/>
      <c r="AA593" s="3"/>
      <c r="AB593" s="3"/>
      <c r="AC593" s="3"/>
      <c r="AD593" s="3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3"/>
      <c r="AS593" s="4"/>
      <c r="AT593" s="4"/>
      <c r="AU593" s="4"/>
      <c r="AV593" s="4"/>
      <c r="AW593" s="215"/>
      <c r="AX593" s="3"/>
      <c r="AY593" s="3"/>
      <c r="AZ593" s="4"/>
    </row>
    <row r="594" spans="1:53">
      <c r="A594" s="1"/>
      <c r="B594" s="96" t="s">
        <v>1148</v>
      </c>
      <c r="C594" s="2" t="s">
        <v>1168</v>
      </c>
      <c r="D594" s="3"/>
      <c r="E594" s="4">
        <v>34</v>
      </c>
      <c r="F594" s="4"/>
      <c r="G594" s="3" t="s">
        <v>33</v>
      </c>
      <c r="H594" s="3" t="s">
        <v>33</v>
      </c>
      <c r="I594" s="4"/>
      <c r="J594" s="4"/>
      <c r="K594" s="4"/>
      <c r="L594" s="4"/>
      <c r="M594" s="4"/>
      <c r="N594" s="4"/>
      <c r="O594" s="4">
        <f t="shared" si="136"/>
        <v>34</v>
      </c>
      <c r="P594" s="4"/>
      <c r="Q594" s="4"/>
      <c r="R594" s="3" t="s">
        <v>354</v>
      </c>
      <c r="S594" s="3"/>
      <c r="T594" s="3" t="s">
        <v>154</v>
      </c>
      <c r="U594" s="3" t="s">
        <v>225</v>
      </c>
      <c r="V594" s="3"/>
      <c r="W594" s="3"/>
      <c r="X594" s="3"/>
      <c r="Y594" s="3"/>
      <c r="Z594" s="3"/>
      <c r="AA594" s="3"/>
      <c r="AB594" s="3"/>
      <c r="AC594" s="3"/>
      <c r="AD594" s="3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3"/>
      <c r="AS594" s="4"/>
      <c r="AT594" s="4"/>
      <c r="AU594" s="4"/>
      <c r="AV594" s="4"/>
      <c r="AW594" s="215"/>
      <c r="AX594" s="3"/>
      <c r="AY594" s="3"/>
      <c r="AZ594" s="4"/>
    </row>
    <row r="595" spans="1:53">
      <c r="A595" s="1"/>
      <c r="B595" s="96" t="s">
        <v>1149</v>
      </c>
      <c r="C595" s="2" t="s">
        <v>1168</v>
      </c>
      <c r="D595" s="3"/>
      <c r="E595" s="4">
        <v>34</v>
      </c>
      <c r="F595" s="4"/>
      <c r="G595" s="3" t="s">
        <v>33</v>
      </c>
      <c r="H595" s="3" t="s">
        <v>33</v>
      </c>
      <c r="I595" s="4"/>
      <c r="J595" s="4"/>
      <c r="K595" s="4"/>
      <c r="L595" s="4"/>
      <c r="M595" s="4"/>
      <c r="N595" s="4"/>
      <c r="O595" s="4">
        <f t="shared" si="136"/>
        <v>34</v>
      </c>
      <c r="P595" s="4"/>
      <c r="Q595" s="4"/>
      <c r="R595" s="3" t="s">
        <v>354</v>
      </c>
      <c r="S595" s="3"/>
      <c r="T595" s="3" t="s">
        <v>154</v>
      </c>
      <c r="U595" s="3" t="s">
        <v>225</v>
      </c>
      <c r="V595" s="3"/>
      <c r="W595" s="3"/>
      <c r="X595" s="3"/>
      <c r="Y595" s="3"/>
      <c r="Z595" s="3"/>
      <c r="AA595" s="3" t="s">
        <v>181</v>
      </c>
      <c r="AB595" s="3" t="s">
        <v>404</v>
      </c>
      <c r="AC595" s="3" t="s">
        <v>405</v>
      </c>
      <c r="AD595" s="3" t="s">
        <v>501</v>
      </c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3"/>
      <c r="AS595" s="4"/>
      <c r="AT595" s="4"/>
      <c r="AU595" s="4"/>
      <c r="AV595" s="4"/>
      <c r="AW595" s="215"/>
      <c r="AX595" s="3"/>
      <c r="AY595" s="3"/>
      <c r="AZ595" s="4"/>
    </row>
    <row r="596" spans="1:53">
      <c r="A596" s="1"/>
      <c r="B596" s="96" t="s">
        <v>1150</v>
      </c>
      <c r="C596" s="2" t="s">
        <v>1168</v>
      </c>
      <c r="D596" s="3"/>
      <c r="E596" s="4">
        <v>34</v>
      </c>
      <c r="F596" s="4"/>
      <c r="G596" s="3" t="s">
        <v>33</v>
      </c>
      <c r="H596" s="3" t="s">
        <v>33</v>
      </c>
      <c r="I596" s="4"/>
      <c r="J596" s="4"/>
      <c r="K596" s="4"/>
      <c r="L596" s="4"/>
      <c r="M596" s="4"/>
      <c r="N596" s="4"/>
      <c r="O596" s="4">
        <f t="shared" si="136"/>
        <v>34</v>
      </c>
      <c r="P596" s="4"/>
      <c r="Q596" s="4"/>
      <c r="R596" s="3" t="s">
        <v>354</v>
      </c>
      <c r="S596" s="3"/>
      <c r="T596" s="3" t="s">
        <v>154</v>
      </c>
      <c r="U596" s="3" t="s">
        <v>225</v>
      </c>
      <c r="V596" s="3"/>
      <c r="W596" s="3"/>
      <c r="X596" s="3"/>
      <c r="Y596" s="3"/>
      <c r="Z596" s="3"/>
      <c r="AA596" s="3"/>
      <c r="AB596" s="3"/>
      <c r="AC596" s="3"/>
      <c r="AD596" s="3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3"/>
      <c r="AS596" s="4"/>
      <c r="AT596" s="4"/>
      <c r="AU596" s="4"/>
      <c r="AV596" s="4"/>
      <c r="AW596" s="215"/>
      <c r="AX596" s="3"/>
      <c r="AY596" s="3"/>
      <c r="AZ596" s="4"/>
    </row>
    <row r="597" spans="1:53">
      <c r="A597" s="1"/>
      <c r="B597" s="96" t="s">
        <v>1151</v>
      </c>
      <c r="C597" s="2" t="s">
        <v>1168</v>
      </c>
      <c r="D597" s="3"/>
      <c r="E597" s="4">
        <v>34</v>
      </c>
      <c r="F597" s="4"/>
      <c r="G597" s="3" t="s">
        <v>33</v>
      </c>
      <c r="H597" s="3" t="s">
        <v>33</v>
      </c>
      <c r="I597" s="4"/>
      <c r="J597" s="4"/>
      <c r="K597" s="4"/>
      <c r="L597" s="4"/>
      <c r="M597" s="4"/>
      <c r="N597" s="4"/>
      <c r="O597" s="4">
        <f t="shared" si="136"/>
        <v>34</v>
      </c>
      <c r="P597" s="4"/>
      <c r="Q597" s="4"/>
      <c r="R597" s="3" t="s">
        <v>354</v>
      </c>
      <c r="S597" s="3"/>
      <c r="T597" s="3" t="s">
        <v>154</v>
      </c>
      <c r="U597" s="3" t="s">
        <v>225</v>
      </c>
      <c r="V597" s="3"/>
      <c r="W597" s="3"/>
      <c r="X597" s="3"/>
      <c r="Y597" s="3"/>
      <c r="Z597" s="3"/>
      <c r="AA597" s="3" t="s">
        <v>181</v>
      </c>
      <c r="AB597" s="3" t="s">
        <v>404</v>
      </c>
      <c r="AC597" s="3" t="s">
        <v>405</v>
      </c>
      <c r="AD597" s="3" t="s">
        <v>501</v>
      </c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3"/>
      <c r="AS597" s="4"/>
      <c r="AT597" s="4"/>
      <c r="AU597" s="4"/>
      <c r="AV597" s="4"/>
      <c r="AW597" s="215"/>
      <c r="AX597" s="3"/>
      <c r="AY597" s="3"/>
      <c r="AZ597" s="4"/>
    </row>
    <row r="598" spans="1:53">
      <c r="A598" s="1"/>
      <c r="B598" s="96" t="s">
        <v>1152</v>
      </c>
      <c r="C598" s="2" t="s">
        <v>1168</v>
      </c>
      <c r="D598" s="3"/>
      <c r="E598" s="4">
        <v>34</v>
      </c>
      <c r="F598" s="4"/>
      <c r="G598" s="3" t="s">
        <v>33</v>
      </c>
      <c r="H598" s="3" t="s">
        <v>33</v>
      </c>
      <c r="I598" s="4"/>
      <c r="J598" s="4"/>
      <c r="K598" s="4"/>
      <c r="L598" s="4"/>
      <c r="M598" s="4"/>
      <c r="N598" s="4"/>
      <c r="O598" s="4">
        <f t="shared" si="136"/>
        <v>34</v>
      </c>
      <c r="P598" s="4"/>
      <c r="Q598" s="4"/>
      <c r="R598" s="3" t="s">
        <v>354</v>
      </c>
      <c r="S598" s="3"/>
      <c r="T598" s="3" t="s">
        <v>154</v>
      </c>
      <c r="U598" s="3" t="s">
        <v>225</v>
      </c>
      <c r="V598" s="3"/>
      <c r="W598" s="3"/>
      <c r="X598" s="3"/>
      <c r="Y598" s="3"/>
      <c r="Z598" s="3"/>
      <c r="AA598" s="3"/>
      <c r="AB598" s="3"/>
      <c r="AC598" s="3"/>
      <c r="AD598" s="3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3"/>
      <c r="AS598" s="4"/>
      <c r="AT598" s="4"/>
      <c r="AU598" s="4"/>
      <c r="AV598" s="4"/>
      <c r="AW598" s="215"/>
      <c r="AX598" s="3"/>
      <c r="AY598" s="3"/>
      <c r="AZ598" s="4"/>
    </row>
    <row r="599" spans="1:53">
      <c r="A599" s="1"/>
      <c r="B599" s="96" t="s">
        <v>1153</v>
      </c>
      <c r="C599" s="2" t="s">
        <v>1168</v>
      </c>
      <c r="D599" s="3"/>
      <c r="E599" s="4">
        <v>34</v>
      </c>
      <c r="F599" s="4"/>
      <c r="G599" s="3" t="s">
        <v>33</v>
      </c>
      <c r="H599" s="3" t="s">
        <v>33</v>
      </c>
      <c r="I599" s="4"/>
      <c r="J599" s="4"/>
      <c r="K599" s="4"/>
      <c r="L599" s="4"/>
      <c r="M599" s="4"/>
      <c r="N599" s="4"/>
      <c r="O599" s="4">
        <f t="shared" si="136"/>
        <v>34</v>
      </c>
      <c r="P599" s="4"/>
      <c r="Q599" s="4"/>
      <c r="R599" s="3" t="s">
        <v>354</v>
      </c>
      <c r="S599" s="3"/>
      <c r="T599" s="3" t="s">
        <v>191</v>
      </c>
      <c r="U599" s="3"/>
      <c r="V599" s="3" t="s">
        <v>192</v>
      </c>
      <c r="W599" s="3" t="s">
        <v>417</v>
      </c>
      <c r="X599" s="3"/>
      <c r="Y599" s="3"/>
      <c r="Z599" s="3"/>
      <c r="AA599" s="3" t="s">
        <v>181</v>
      </c>
      <c r="AB599" s="3" t="s">
        <v>404</v>
      </c>
      <c r="AC599" s="3" t="s">
        <v>405</v>
      </c>
      <c r="AD599" s="3" t="s">
        <v>501</v>
      </c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3"/>
      <c r="AS599" s="4"/>
      <c r="AT599" s="4"/>
      <c r="AU599" s="4"/>
      <c r="AV599" s="4"/>
      <c r="AW599" s="215"/>
      <c r="AX599" s="3"/>
      <c r="AY599" s="3"/>
      <c r="AZ599" s="4"/>
    </row>
    <row r="600" spans="1:53">
      <c r="A600" s="1"/>
      <c r="B600" s="96" t="s">
        <v>1154</v>
      </c>
      <c r="C600" s="2" t="s">
        <v>1168</v>
      </c>
      <c r="D600" s="3"/>
      <c r="E600" s="4">
        <v>34</v>
      </c>
      <c r="F600" s="4"/>
      <c r="G600" s="3" t="s">
        <v>33</v>
      </c>
      <c r="H600" s="3" t="s">
        <v>33</v>
      </c>
      <c r="I600" s="4"/>
      <c r="J600" s="4"/>
      <c r="K600" s="4"/>
      <c r="L600" s="4"/>
      <c r="M600" s="4"/>
      <c r="N600" s="4"/>
      <c r="O600" s="4">
        <f t="shared" si="136"/>
        <v>34</v>
      </c>
      <c r="P600" s="4"/>
      <c r="Q600" s="4"/>
      <c r="R600" s="3" t="s">
        <v>354</v>
      </c>
      <c r="S600" s="3"/>
      <c r="T600" s="3" t="s">
        <v>154</v>
      </c>
      <c r="U600" s="3" t="s">
        <v>225</v>
      </c>
      <c r="V600" s="3"/>
      <c r="W600" s="3"/>
      <c r="X600" s="3"/>
      <c r="Y600" s="3"/>
      <c r="Z600" s="3"/>
      <c r="AA600" s="3"/>
      <c r="AB600" s="3"/>
      <c r="AC600" s="3"/>
      <c r="AD600" s="3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3"/>
      <c r="AS600" s="4"/>
      <c r="AT600" s="4"/>
      <c r="AU600" s="4"/>
      <c r="AV600" s="4"/>
      <c r="AW600" s="215"/>
      <c r="AX600" s="3"/>
      <c r="AY600" s="3"/>
      <c r="AZ600" s="4"/>
    </row>
    <row r="601" spans="1:53">
      <c r="A601" s="1"/>
      <c r="B601" s="96" t="s">
        <v>1155</v>
      </c>
      <c r="C601" s="2" t="s">
        <v>1168</v>
      </c>
      <c r="D601" s="3"/>
      <c r="E601" s="4">
        <v>34</v>
      </c>
      <c r="F601" s="4"/>
      <c r="G601" s="3" t="s">
        <v>33</v>
      </c>
      <c r="H601" s="3" t="s">
        <v>33</v>
      </c>
      <c r="I601" s="4"/>
      <c r="J601" s="4"/>
      <c r="K601" s="4"/>
      <c r="L601" s="4"/>
      <c r="M601" s="4"/>
      <c r="N601" s="4"/>
      <c r="O601" s="4">
        <f t="shared" si="136"/>
        <v>34</v>
      </c>
      <c r="P601" s="4"/>
      <c r="Q601" s="4"/>
      <c r="R601" s="3" t="s">
        <v>354</v>
      </c>
      <c r="S601" s="3"/>
      <c r="T601" s="3" t="s">
        <v>154</v>
      </c>
      <c r="U601" s="3" t="s">
        <v>225</v>
      </c>
      <c r="V601" s="3"/>
      <c r="W601" s="3"/>
      <c r="X601" s="3"/>
      <c r="Y601" s="3"/>
      <c r="Z601" s="3"/>
      <c r="AA601" s="3"/>
      <c r="AB601" s="3"/>
      <c r="AC601" s="3"/>
      <c r="AD601" s="3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3"/>
      <c r="AS601" s="4"/>
      <c r="AT601" s="4"/>
      <c r="AU601" s="4"/>
      <c r="AV601" s="4"/>
      <c r="AW601" s="215"/>
      <c r="AX601" s="3"/>
      <c r="AY601" s="3"/>
      <c r="AZ601" s="4"/>
    </row>
    <row r="602" spans="1:53">
      <c r="A602" s="1"/>
      <c r="B602" s="96" t="s">
        <v>1156</v>
      </c>
      <c r="C602" s="2" t="s">
        <v>1168</v>
      </c>
      <c r="D602" s="3"/>
      <c r="E602" s="4">
        <v>34</v>
      </c>
      <c r="F602" s="4"/>
      <c r="G602" s="3" t="s">
        <v>33</v>
      </c>
      <c r="H602" s="3" t="s">
        <v>33</v>
      </c>
      <c r="I602" s="4"/>
      <c r="J602" s="4"/>
      <c r="K602" s="4"/>
      <c r="L602" s="4"/>
      <c r="M602" s="4"/>
      <c r="N602" s="4"/>
      <c r="O602" s="4">
        <f t="shared" si="136"/>
        <v>34</v>
      </c>
      <c r="P602" s="4"/>
      <c r="Q602" s="4"/>
      <c r="R602" s="3" t="s">
        <v>354</v>
      </c>
      <c r="S602" s="3"/>
      <c r="T602" s="3" t="s">
        <v>154</v>
      </c>
      <c r="U602" s="3" t="s">
        <v>225</v>
      </c>
      <c r="V602" s="3"/>
      <c r="W602" s="3"/>
      <c r="X602" s="3"/>
      <c r="Y602" s="3"/>
      <c r="Z602" s="3"/>
      <c r="AA602" s="3" t="s">
        <v>181</v>
      </c>
      <c r="AB602" s="3" t="s">
        <v>404</v>
      </c>
      <c r="AC602" s="3" t="s">
        <v>405</v>
      </c>
      <c r="AD602" s="3" t="s">
        <v>501</v>
      </c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3"/>
      <c r="AS602" s="4"/>
      <c r="AT602" s="4"/>
      <c r="AU602" s="4"/>
      <c r="AV602" s="4"/>
      <c r="AW602" s="215"/>
      <c r="AX602" s="3"/>
      <c r="AY602" s="3"/>
      <c r="AZ602" s="4"/>
    </row>
    <row r="603" spans="1:53">
      <c r="A603" s="1"/>
      <c r="B603" s="96" t="s">
        <v>1157</v>
      </c>
      <c r="C603" s="2" t="s">
        <v>1265</v>
      </c>
      <c r="D603" s="3"/>
      <c r="E603" s="4">
        <v>34</v>
      </c>
      <c r="F603" s="4"/>
      <c r="G603" s="3" t="s">
        <v>515</v>
      </c>
      <c r="H603" s="3" t="s">
        <v>453</v>
      </c>
      <c r="I603" s="4"/>
      <c r="J603" s="4"/>
      <c r="K603" s="4"/>
      <c r="L603" s="4"/>
      <c r="M603" s="4"/>
      <c r="N603" s="4"/>
      <c r="O603" s="4">
        <f t="shared" si="136"/>
        <v>34</v>
      </c>
      <c r="P603" s="4"/>
      <c r="Q603" s="4"/>
      <c r="R603" s="3" t="s">
        <v>354</v>
      </c>
      <c r="S603" s="3"/>
      <c r="T603" s="3" t="s">
        <v>153</v>
      </c>
      <c r="U603" s="3"/>
      <c r="V603" s="3" t="s">
        <v>156</v>
      </c>
      <c r="W603" s="3" t="s">
        <v>417</v>
      </c>
      <c r="X603" s="3"/>
      <c r="Y603" s="3"/>
      <c r="Z603" s="3"/>
      <c r="AA603" s="3" t="s">
        <v>181</v>
      </c>
      <c r="AB603" s="3" t="s">
        <v>404</v>
      </c>
      <c r="AC603" s="3" t="s">
        <v>405</v>
      </c>
      <c r="AD603" s="3" t="s">
        <v>501</v>
      </c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 t="s">
        <v>281</v>
      </c>
      <c r="AP603" s="4"/>
      <c r="AQ603" s="4"/>
      <c r="AR603" s="3"/>
      <c r="AS603" s="4"/>
      <c r="AT603" s="4"/>
      <c r="AU603" s="4"/>
      <c r="AV603" s="4"/>
      <c r="AW603" s="215"/>
      <c r="AX603" s="3"/>
      <c r="AY603" s="4"/>
      <c r="AZ603" s="4"/>
    </row>
    <row r="604" spans="1:53" s="206" customFormat="1">
      <c r="A604" s="206" t="s">
        <v>364</v>
      </c>
      <c r="B604" s="207" t="s">
        <v>1159</v>
      </c>
      <c r="C604" s="210" t="s">
        <v>1158</v>
      </c>
      <c r="D604" s="207" t="s">
        <v>480</v>
      </c>
      <c r="E604" s="208">
        <f t="shared" ref="E604:AZ604" si="137">SUM(E605:E606)</f>
        <v>48.6</v>
      </c>
      <c r="F604" s="208">
        <f t="shared" si="137"/>
        <v>0</v>
      </c>
      <c r="G604" s="208">
        <f t="shared" si="137"/>
        <v>0</v>
      </c>
      <c r="H604" s="208">
        <f t="shared" si="137"/>
        <v>0</v>
      </c>
      <c r="I604" s="208">
        <f t="shared" si="137"/>
        <v>0</v>
      </c>
      <c r="J604" s="208">
        <f t="shared" si="137"/>
        <v>0</v>
      </c>
      <c r="K604" s="208">
        <f t="shared" si="137"/>
        <v>0</v>
      </c>
      <c r="L604" s="208">
        <f t="shared" si="137"/>
        <v>0</v>
      </c>
      <c r="M604" s="208">
        <f t="shared" si="137"/>
        <v>0</v>
      </c>
      <c r="N604" s="208">
        <f t="shared" si="137"/>
        <v>0</v>
      </c>
      <c r="O604" s="208">
        <f t="shared" si="137"/>
        <v>49.6</v>
      </c>
      <c r="P604" s="208">
        <f t="shared" si="137"/>
        <v>0</v>
      </c>
      <c r="Q604" s="208">
        <f t="shared" si="137"/>
        <v>0</v>
      </c>
      <c r="R604" s="208">
        <f t="shared" si="137"/>
        <v>0</v>
      </c>
      <c r="S604" s="208">
        <f t="shared" si="137"/>
        <v>0</v>
      </c>
      <c r="T604" s="208">
        <f t="shared" si="137"/>
        <v>0</v>
      </c>
      <c r="U604" s="208">
        <f t="shared" si="137"/>
        <v>0</v>
      </c>
      <c r="V604" s="208">
        <f t="shared" si="137"/>
        <v>0</v>
      </c>
      <c r="W604" s="208">
        <f t="shared" si="137"/>
        <v>0</v>
      </c>
      <c r="X604" s="208">
        <f t="shared" si="137"/>
        <v>0</v>
      </c>
      <c r="Y604" s="208">
        <f t="shared" si="137"/>
        <v>0</v>
      </c>
      <c r="Z604" s="208">
        <f t="shared" si="137"/>
        <v>0</v>
      </c>
      <c r="AA604" s="208">
        <f t="shared" si="137"/>
        <v>0</v>
      </c>
      <c r="AB604" s="208">
        <f t="shared" si="137"/>
        <v>0</v>
      </c>
      <c r="AC604" s="208">
        <f t="shared" si="137"/>
        <v>0</v>
      </c>
      <c r="AD604" s="208">
        <f t="shared" si="137"/>
        <v>0</v>
      </c>
      <c r="AE604" s="208">
        <f t="shared" si="137"/>
        <v>0</v>
      </c>
      <c r="AF604" s="208">
        <f t="shared" si="137"/>
        <v>0</v>
      </c>
      <c r="AG604" s="208">
        <f t="shared" si="137"/>
        <v>0</v>
      </c>
      <c r="AH604" s="208">
        <f t="shared" si="137"/>
        <v>0</v>
      </c>
      <c r="AI604" s="208">
        <f t="shared" si="137"/>
        <v>0</v>
      </c>
      <c r="AJ604" s="208">
        <f t="shared" si="137"/>
        <v>0</v>
      </c>
      <c r="AK604" s="208">
        <f t="shared" si="137"/>
        <v>0</v>
      </c>
      <c r="AL604" s="208">
        <f t="shared" si="137"/>
        <v>0</v>
      </c>
      <c r="AM604" s="208">
        <f t="shared" si="137"/>
        <v>0</v>
      </c>
      <c r="AN604" s="208">
        <f t="shared" si="137"/>
        <v>0</v>
      </c>
      <c r="AO604" s="208">
        <f t="shared" si="137"/>
        <v>0</v>
      </c>
      <c r="AP604" s="208">
        <f t="shared" si="137"/>
        <v>0</v>
      </c>
      <c r="AQ604" s="208">
        <f t="shared" si="137"/>
        <v>0</v>
      </c>
      <c r="AR604" s="208">
        <f t="shared" si="137"/>
        <v>0</v>
      </c>
      <c r="AS604" s="208">
        <f t="shared" si="137"/>
        <v>0</v>
      </c>
      <c r="AT604" s="208">
        <f t="shared" si="137"/>
        <v>0</v>
      </c>
      <c r="AU604" s="208">
        <f t="shared" si="137"/>
        <v>0</v>
      </c>
      <c r="AV604" s="208">
        <f t="shared" si="137"/>
        <v>0</v>
      </c>
      <c r="AW604" s="208">
        <f t="shared" si="137"/>
        <v>0</v>
      </c>
      <c r="AX604" s="208">
        <f t="shared" si="137"/>
        <v>0</v>
      </c>
      <c r="AY604" s="208">
        <f t="shared" si="137"/>
        <v>0</v>
      </c>
      <c r="AZ604" s="208">
        <f t="shared" si="137"/>
        <v>0</v>
      </c>
      <c r="BA604" s="209"/>
    </row>
    <row r="605" spans="1:53">
      <c r="A605" s="1"/>
      <c r="B605" s="11" t="s">
        <v>978</v>
      </c>
      <c r="C605" s="217" t="s">
        <v>1161</v>
      </c>
      <c r="D605" s="3"/>
      <c r="E605" s="11"/>
      <c r="F605" s="4"/>
      <c r="G605" s="3" t="s">
        <v>359</v>
      </c>
      <c r="H605" s="3" t="s">
        <v>359</v>
      </c>
      <c r="I605" s="4"/>
      <c r="J605" s="4"/>
      <c r="K605" s="4"/>
      <c r="L605" s="4"/>
      <c r="M605" s="4"/>
      <c r="N605" s="4"/>
      <c r="O605" s="4">
        <v>1</v>
      </c>
      <c r="P605" s="4"/>
      <c r="Q605" s="4"/>
      <c r="R605" s="3" t="s">
        <v>354</v>
      </c>
      <c r="S605" s="4"/>
      <c r="T605" s="3" t="s">
        <v>153</v>
      </c>
      <c r="U605" s="3"/>
      <c r="V605" s="3" t="s">
        <v>156</v>
      </c>
      <c r="W605" s="3" t="s">
        <v>417</v>
      </c>
      <c r="X605" s="3"/>
      <c r="Y605" s="3"/>
      <c r="Z605" s="3" t="s">
        <v>250</v>
      </c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3"/>
      <c r="AP605" s="4"/>
      <c r="AQ605" s="4"/>
      <c r="AR605" s="3"/>
      <c r="AS605" s="4"/>
      <c r="AT605" s="4"/>
      <c r="AU605" s="4"/>
      <c r="AV605" s="4"/>
      <c r="AW605" s="215"/>
      <c r="AX605" s="3"/>
      <c r="AY605" s="4"/>
      <c r="AZ605" s="4"/>
    </row>
    <row r="606" spans="1:53">
      <c r="A606" s="1"/>
      <c r="B606" s="11" t="s">
        <v>545</v>
      </c>
      <c r="C606" s="217" t="s">
        <v>1161</v>
      </c>
      <c r="D606" s="3"/>
      <c r="E606" s="4">
        <v>48.6</v>
      </c>
      <c r="F606" s="4"/>
      <c r="G606" s="3" t="s">
        <v>33</v>
      </c>
      <c r="H606" s="3" t="s">
        <v>33</v>
      </c>
      <c r="I606" s="4"/>
      <c r="J606" s="4"/>
      <c r="K606" s="4"/>
      <c r="L606" s="4"/>
      <c r="M606" s="4"/>
      <c r="N606" s="4"/>
      <c r="O606" s="4">
        <f>+E606</f>
        <v>48.6</v>
      </c>
      <c r="P606" s="4"/>
      <c r="Q606" s="4"/>
      <c r="R606" s="3" t="s">
        <v>354</v>
      </c>
      <c r="S606" s="4"/>
      <c r="T606" s="3" t="s">
        <v>153</v>
      </c>
      <c r="U606" s="3"/>
      <c r="V606" s="3" t="s">
        <v>156</v>
      </c>
      <c r="W606" s="3" t="s">
        <v>417</v>
      </c>
      <c r="X606" s="3"/>
      <c r="Y606" s="3"/>
      <c r="Z606" s="3" t="s">
        <v>250</v>
      </c>
      <c r="AA606" s="3"/>
      <c r="AB606" s="3"/>
      <c r="AC606" s="3"/>
      <c r="AD606" s="3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3"/>
      <c r="AS606" s="4"/>
      <c r="AT606" s="4"/>
      <c r="AU606" s="4"/>
      <c r="AV606" s="4"/>
      <c r="AW606" s="215"/>
      <c r="AX606" s="3"/>
      <c r="AY606" s="3"/>
      <c r="AZ606" s="4"/>
    </row>
    <row r="607" spans="1:53" s="206" customFormat="1">
      <c r="A607" s="206" t="s">
        <v>364</v>
      </c>
      <c r="B607" s="207" t="s">
        <v>1160</v>
      </c>
      <c r="C607" s="210" t="s">
        <v>1158</v>
      </c>
      <c r="D607" s="207" t="s">
        <v>480</v>
      </c>
      <c r="E607" s="208">
        <f t="shared" ref="E607:AZ607" si="138">SUM(E608:E609)</f>
        <v>20</v>
      </c>
      <c r="F607" s="208">
        <f t="shared" si="138"/>
        <v>0</v>
      </c>
      <c r="G607" s="208">
        <f t="shared" si="138"/>
        <v>0</v>
      </c>
      <c r="H607" s="208">
        <f t="shared" si="138"/>
        <v>0</v>
      </c>
      <c r="I607" s="208">
        <f t="shared" si="138"/>
        <v>0</v>
      </c>
      <c r="J607" s="208">
        <f t="shared" si="138"/>
        <v>0</v>
      </c>
      <c r="K607" s="208">
        <f t="shared" si="138"/>
        <v>0</v>
      </c>
      <c r="L607" s="208">
        <f t="shared" si="138"/>
        <v>0</v>
      </c>
      <c r="M607" s="208">
        <f t="shared" si="138"/>
        <v>0</v>
      </c>
      <c r="N607" s="208">
        <f t="shared" si="138"/>
        <v>0</v>
      </c>
      <c r="O607" s="208">
        <f t="shared" si="138"/>
        <v>21</v>
      </c>
      <c r="P607" s="208">
        <f t="shared" si="138"/>
        <v>0</v>
      </c>
      <c r="Q607" s="208">
        <f t="shared" si="138"/>
        <v>0</v>
      </c>
      <c r="R607" s="208">
        <f t="shared" si="138"/>
        <v>0</v>
      </c>
      <c r="S607" s="208">
        <f t="shared" si="138"/>
        <v>0</v>
      </c>
      <c r="T607" s="208">
        <f t="shared" si="138"/>
        <v>0</v>
      </c>
      <c r="U607" s="208">
        <f t="shared" si="138"/>
        <v>0</v>
      </c>
      <c r="V607" s="208">
        <f t="shared" si="138"/>
        <v>0</v>
      </c>
      <c r="W607" s="208">
        <f t="shared" si="138"/>
        <v>0</v>
      </c>
      <c r="X607" s="208">
        <f t="shared" si="138"/>
        <v>0</v>
      </c>
      <c r="Y607" s="208">
        <f t="shared" si="138"/>
        <v>0</v>
      </c>
      <c r="Z607" s="208">
        <f t="shared" si="138"/>
        <v>0</v>
      </c>
      <c r="AA607" s="208">
        <f t="shared" si="138"/>
        <v>0</v>
      </c>
      <c r="AB607" s="208">
        <f t="shared" si="138"/>
        <v>0</v>
      </c>
      <c r="AC607" s="208">
        <f t="shared" si="138"/>
        <v>0</v>
      </c>
      <c r="AD607" s="208">
        <f t="shared" si="138"/>
        <v>0</v>
      </c>
      <c r="AE607" s="208">
        <f t="shared" si="138"/>
        <v>0</v>
      </c>
      <c r="AF607" s="208">
        <f t="shared" si="138"/>
        <v>0</v>
      </c>
      <c r="AG607" s="208">
        <f t="shared" si="138"/>
        <v>0</v>
      </c>
      <c r="AH607" s="208">
        <f t="shared" si="138"/>
        <v>0</v>
      </c>
      <c r="AI607" s="208">
        <f t="shared" si="138"/>
        <v>0</v>
      </c>
      <c r="AJ607" s="208">
        <f t="shared" si="138"/>
        <v>0</v>
      </c>
      <c r="AK607" s="208">
        <f t="shared" si="138"/>
        <v>0</v>
      </c>
      <c r="AL607" s="208">
        <f t="shared" si="138"/>
        <v>0</v>
      </c>
      <c r="AM607" s="208">
        <f t="shared" si="138"/>
        <v>0</v>
      </c>
      <c r="AN607" s="208">
        <f t="shared" si="138"/>
        <v>0</v>
      </c>
      <c r="AO607" s="208">
        <f t="shared" si="138"/>
        <v>0</v>
      </c>
      <c r="AP607" s="208">
        <f t="shared" si="138"/>
        <v>0</v>
      </c>
      <c r="AQ607" s="208">
        <f t="shared" si="138"/>
        <v>0</v>
      </c>
      <c r="AR607" s="208">
        <f t="shared" si="138"/>
        <v>0</v>
      </c>
      <c r="AS607" s="208">
        <f t="shared" si="138"/>
        <v>0</v>
      </c>
      <c r="AT607" s="208">
        <f t="shared" si="138"/>
        <v>0</v>
      </c>
      <c r="AU607" s="208">
        <f t="shared" si="138"/>
        <v>0</v>
      </c>
      <c r="AV607" s="208">
        <f t="shared" si="138"/>
        <v>0</v>
      </c>
      <c r="AW607" s="208">
        <f t="shared" si="138"/>
        <v>0</v>
      </c>
      <c r="AX607" s="208">
        <f t="shared" si="138"/>
        <v>0</v>
      </c>
      <c r="AY607" s="208">
        <f t="shared" si="138"/>
        <v>0</v>
      </c>
      <c r="AZ607" s="208">
        <f t="shared" si="138"/>
        <v>0</v>
      </c>
      <c r="BA607" s="209"/>
    </row>
    <row r="608" spans="1:53">
      <c r="A608" s="1"/>
      <c r="B608" s="11" t="s">
        <v>1153</v>
      </c>
      <c r="C608" s="217" t="s">
        <v>1161</v>
      </c>
      <c r="D608" s="3"/>
      <c r="E608" s="11"/>
      <c r="F608" s="4"/>
      <c r="G608" s="3" t="s">
        <v>359</v>
      </c>
      <c r="H608" s="3" t="s">
        <v>359</v>
      </c>
      <c r="I608" s="4"/>
      <c r="J608" s="4"/>
      <c r="K608" s="4"/>
      <c r="L608" s="4"/>
      <c r="M608" s="4"/>
      <c r="N608" s="4"/>
      <c r="O608" s="4">
        <v>1</v>
      </c>
      <c r="P608" s="4"/>
      <c r="Q608" s="4"/>
      <c r="R608" s="3" t="s">
        <v>354</v>
      </c>
      <c r="S608" s="4"/>
      <c r="T608" s="3" t="s">
        <v>153</v>
      </c>
      <c r="U608" s="3"/>
      <c r="V608" s="3" t="s">
        <v>156</v>
      </c>
      <c r="W608" s="3" t="s">
        <v>417</v>
      </c>
      <c r="X608" s="3"/>
      <c r="Y608" s="3"/>
      <c r="Z608" s="3" t="s">
        <v>250</v>
      </c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3"/>
      <c r="AP608" s="4"/>
      <c r="AQ608" s="4"/>
      <c r="AR608" s="3"/>
      <c r="AS608" s="4"/>
      <c r="AT608" s="4"/>
      <c r="AU608" s="4"/>
      <c r="AV608" s="4"/>
      <c r="AW608" s="215"/>
      <c r="AX608" s="3"/>
      <c r="AY608" s="4"/>
      <c r="AZ608" s="4"/>
    </row>
    <row r="609" spans="1:53">
      <c r="A609" s="1"/>
      <c r="B609" s="11" t="s">
        <v>536</v>
      </c>
      <c r="C609" s="217" t="s">
        <v>1161</v>
      </c>
      <c r="D609" s="3"/>
      <c r="E609" s="4">
        <v>20</v>
      </c>
      <c r="F609" s="4"/>
      <c r="G609" s="3" t="s">
        <v>33</v>
      </c>
      <c r="H609" s="3" t="s">
        <v>33</v>
      </c>
      <c r="I609" s="4"/>
      <c r="J609" s="4"/>
      <c r="K609" s="4"/>
      <c r="L609" s="4"/>
      <c r="M609" s="4"/>
      <c r="N609" s="4"/>
      <c r="O609" s="4">
        <f>+E609</f>
        <v>20</v>
      </c>
      <c r="P609" s="4"/>
      <c r="Q609" s="4"/>
      <c r="R609" s="3" t="s">
        <v>354</v>
      </c>
      <c r="S609" s="4"/>
      <c r="T609" s="3" t="s">
        <v>153</v>
      </c>
      <c r="U609" s="3"/>
      <c r="V609" s="3" t="s">
        <v>156</v>
      </c>
      <c r="W609" s="3" t="s">
        <v>417</v>
      </c>
      <c r="X609" s="3"/>
      <c r="Y609" s="3"/>
      <c r="Z609" s="3" t="s">
        <v>250</v>
      </c>
      <c r="AA609" s="3"/>
      <c r="AB609" s="3"/>
      <c r="AC609" s="3"/>
      <c r="AD609" s="3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3"/>
      <c r="AS609" s="4"/>
      <c r="AT609" s="4"/>
      <c r="AU609" s="4"/>
      <c r="AV609" s="4"/>
      <c r="AW609" s="215"/>
      <c r="AX609" s="3"/>
      <c r="AY609" s="3"/>
      <c r="AZ609" s="4"/>
    </row>
    <row r="610" spans="1:53" s="246" customFormat="1">
      <c r="A610" s="246" t="s">
        <v>142</v>
      </c>
      <c r="B610" s="247">
        <v>23</v>
      </c>
      <c r="C610" s="252" t="s">
        <v>815</v>
      </c>
      <c r="D610" s="249"/>
      <c r="E610" s="250">
        <f t="shared" ref="E610:AZ610" si="139">SUM(E611:E616)/2</f>
        <v>169</v>
      </c>
      <c r="F610" s="250">
        <f t="shared" si="139"/>
        <v>0</v>
      </c>
      <c r="G610" s="250">
        <f t="shared" si="139"/>
        <v>0</v>
      </c>
      <c r="H610" s="250">
        <f t="shared" si="139"/>
        <v>0</v>
      </c>
      <c r="I610" s="250">
        <f t="shared" si="139"/>
        <v>0</v>
      </c>
      <c r="J610" s="250">
        <f t="shared" si="139"/>
        <v>0</v>
      </c>
      <c r="K610" s="250">
        <f t="shared" si="139"/>
        <v>0</v>
      </c>
      <c r="L610" s="250">
        <f t="shared" si="139"/>
        <v>0</v>
      </c>
      <c r="M610" s="250">
        <f t="shared" si="139"/>
        <v>0</v>
      </c>
      <c r="N610" s="250">
        <f t="shared" si="139"/>
        <v>0</v>
      </c>
      <c r="O610" s="250">
        <f t="shared" si="139"/>
        <v>170</v>
      </c>
      <c r="P610" s="250">
        <f t="shared" si="139"/>
        <v>0</v>
      </c>
      <c r="Q610" s="250">
        <f t="shared" si="139"/>
        <v>0</v>
      </c>
      <c r="R610" s="250">
        <f t="shared" si="139"/>
        <v>0</v>
      </c>
      <c r="S610" s="250">
        <f t="shared" si="139"/>
        <v>0</v>
      </c>
      <c r="T610" s="250">
        <f t="shared" si="139"/>
        <v>0</v>
      </c>
      <c r="U610" s="250">
        <f t="shared" si="139"/>
        <v>0</v>
      </c>
      <c r="V610" s="250">
        <f t="shared" si="139"/>
        <v>0</v>
      </c>
      <c r="W610" s="250">
        <f t="shared" si="139"/>
        <v>0</v>
      </c>
      <c r="X610" s="250">
        <f t="shared" si="139"/>
        <v>0</v>
      </c>
      <c r="Y610" s="250">
        <f t="shared" si="139"/>
        <v>0</v>
      </c>
      <c r="Z610" s="250">
        <f t="shared" si="139"/>
        <v>0</v>
      </c>
      <c r="AA610" s="250">
        <f t="shared" si="139"/>
        <v>0</v>
      </c>
      <c r="AB610" s="250">
        <f t="shared" si="139"/>
        <v>0</v>
      </c>
      <c r="AC610" s="250">
        <f t="shared" si="139"/>
        <v>0</v>
      </c>
      <c r="AD610" s="250">
        <f t="shared" si="139"/>
        <v>0</v>
      </c>
      <c r="AE610" s="250">
        <f t="shared" si="139"/>
        <v>0</v>
      </c>
      <c r="AF610" s="250">
        <f t="shared" si="139"/>
        <v>0</v>
      </c>
      <c r="AG610" s="250">
        <f t="shared" si="139"/>
        <v>0</v>
      </c>
      <c r="AH610" s="250">
        <f t="shared" si="139"/>
        <v>0</v>
      </c>
      <c r="AI610" s="250">
        <f t="shared" si="139"/>
        <v>0</v>
      </c>
      <c r="AJ610" s="250">
        <f t="shared" si="139"/>
        <v>0</v>
      </c>
      <c r="AK610" s="250">
        <f t="shared" si="139"/>
        <v>0</v>
      </c>
      <c r="AL610" s="250">
        <f t="shared" si="139"/>
        <v>0</v>
      </c>
      <c r="AM610" s="250">
        <f t="shared" si="139"/>
        <v>0</v>
      </c>
      <c r="AN610" s="250">
        <f t="shared" si="139"/>
        <v>0</v>
      </c>
      <c r="AO610" s="250">
        <f t="shared" si="139"/>
        <v>0</v>
      </c>
      <c r="AP610" s="250">
        <f t="shared" si="139"/>
        <v>0</v>
      </c>
      <c r="AQ610" s="250">
        <f t="shared" si="139"/>
        <v>0</v>
      </c>
      <c r="AR610" s="250">
        <f t="shared" si="139"/>
        <v>0</v>
      </c>
      <c r="AS610" s="250">
        <f t="shared" si="139"/>
        <v>0</v>
      </c>
      <c r="AT610" s="223">
        <f t="shared" si="139"/>
        <v>0</v>
      </c>
      <c r="AU610" s="250">
        <f t="shared" si="139"/>
        <v>169</v>
      </c>
      <c r="AV610" s="250">
        <f t="shared" si="139"/>
        <v>0</v>
      </c>
      <c r="AW610" s="250">
        <f t="shared" si="139"/>
        <v>0</v>
      </c>
      <c r="AX610" s="250">
        <f t="shared" si="139"/>
        <v>0</v>
      </c>
      <c r="AY610" s="250">
        <f t="shared" si="139"/>
        <v>0</v>
      </c>
      <c r="AZ610" s="250">
        <f t="shared" si="139"/>
        <v>0</v>
      </c>
      <c r="BA610" s="251"/>
    </row>
    <row r="611" spans="1:53" s="206" customFormat="1">
      <c r="A611" s="206" t="s">
        <v>364</v>
      </c>
      <c r="B611" s="207" t="s">
        <v>1162</v>
      </c>
      <c r="C611" s="210" t="s">
        <v>1163</v>
      </c>
      <c r="D611" s="207" t="s">
        <v>1219</v>
      </c>
      <c r="E611" s="208">
        <f t="shared" ref="E611:AZ611" si="140">SUM(E612:E616)</f>
        <v>169</v>
      </c>
      <c r="F611" s="208">
        <f t="shared" si="140"/>
        <v>0</v>
      </c>
      <c r="G611" s="208">
        <f t="shared" si="140"/>
        <v>0</v>
      </c>
      <c r="H611" s="208">
        <f t="shared" si="140"/>
        <v>0</v>
      </c>
      <c r="I611" s="208">
        <f t="shared" si="140"/>
        <v>0</v>
      </c>
      <c r="J611" s="208">
        <f t="shared" si="140"/>
        <v>0</v>
      </c>
      <c r="K611" s="208">
        <f t="shared" si="140"/>
        <v>0</v>
      </c>
      <c r="L611" s="208">
        <f t="shared" si="140"/>
        <v>0</v>
      </c>
      <c r="M611" s="208">
        <f t="shared" si="140"/>
        <v>0</v>
      </c>
      <c r="N611" s="208">
        <f t="shared" si="140"/>
        <v>0</v>
      </c>
      <c r="O611" s="208">
        <f t="shared" si="140"/>
        <v>170</v>
      </c>
      <c r="P611" s="208">
        <f t="shared" si="140"/>
        <v>0</v>
      </c>
      <c r="Q611" s="208">
        <f t="shared" si="140"/>
        <v>0</v>
      </c>
      <c r="R611" s="208">
        <f t="shared" si="140"/>
        <v>0</v>
      </c>
      <c r="S611" s="208">
        <f t="shared" si="140"/>
        <v>0</v>
      </c>
      <c r="T611" s="208">
        <f t="shared" si="140"/>
        <v>0</v>
      </c>
      <c r="U611" s="208">
        <f t="shared" si="140"/>
        <v>0</v>
      </c>
      <c r="V611" s="208">
        <f t="shared" si="140"/>
        <v>0</v>
      </c>
      <c r="W611" s="208">
        <f t="shared" si="140"/>
        <v>0</v>
      </c>
      <c r="X611" s="208">
        <f t="shared" si="140"/>
        <v>0</v>
      </c>
      <c r="Y611" s="208">
        <f t="shared" si="140"/>
        <v>0</v>
      </c>
      <c r="Z611" s="208">
        <f t="shared" si="140"/>
        <v>0</v>
      </c>
      <c r="AA611" s="208">
        <f t="shared" si="140"/>
        <v>0</v>
      </c>
      <c r="AB611" s="208">
        <f t="shared" si="140"/>
        <v>0</v>
      </c>
      <c r="AC611" s="208">
        <f t="shared" si="140"/>
        <v>0</v>
      </c>
      <c r="AD611" s="208">
        <f t="shared" si="140"/>
        <v>0</v>
      </c>
      <c r="AE611" s="208">
        <f t="shared" si="140"/>
        <v>0</v>
      </c>
      <c r="AF611" s="208">
        <f t="shared" si="140"/>
        <v>0</v>
      </c>
      <c r="AG611" s="208">
        <f t="shared" si="140"/>
        <v>0</v>
      </c>
      <c r="AH611" s="208">
        <f t="shared" si="140"/>
        <v>0</v>
      </c>
      <c r="AI611" s="208">
        <f t="shared" si="140"/>
        <v>0</v>
      </c>
      <c r="AJ611" s="208">
        <f t="shared" si="140"/>
        <v>0</v>
      </c>
      <c r="AK611" s="208">
        <f t="shared" si="140"/>
        <v>0</v>
      </c>
      <c r="AL611" s="208">
        <f t="shared" si="140"/>
        <v>0</v>
      </c>
      <c r="AM611" s="208">
        <f t="shared" si="140"/>
        <v>0</v>
      </c>
      <c r="AN611" s="208">
        <f t="shared" si="140"/>
        <v>0</v>
      </c>
      <c r="AO611" s="208">
        <f t="shared" si="140"/>
        <v>0</v>
      </c>
      <c r="AP611" s="208">
        <f t="shared" si="140"/>
        <v>0</v>
      </c>
      <c r="AQ611" s="208">
        <f t="shared" si="140"/>
        <v>0</v>
      </c>
      <c r="AR611" s="208">
        <f t="shared" si="140"/>
        <v>0</v>
      </c>
      <c r="AS611" s="208">
        <f t="shared" si="140"/>
        <v>0</v>
      </c>
      <c r="AT611" s="208">
        <f t="shared" si="140"/>
        <v>0</v>
      </c>
      <c r="AU611" s="208">
        <f t="shared" si="140"/>
        <v>169</v>
      </c>
      <c r="AV611" s="208">
        <f t="shared" si="140"/>
        <v>0</v>
      </c>
      <c r="AW611" s="208">
        <f t="shared" si="140"/>
        <v>0</v>
      </c>
      <c r="AX611" s="208">
        <f t="shared" si="140"/>
        <v>0</v>
      </c>
      <c r="AY611" s="208">
        <f t="shared" si="140"/>
        <v>0</v>
      </c>
      <c r="AZ611" s="208">
        <f t="shared" si="140"/>
        <v>0</v>
      </c>
      <c r="BA611" s="209"/>
    </row>
    <row r="612" spans="1:53">
      <c r="A612" s="1"/>
      <c r="B612" s="11" t="s">
        <v>518</v>
      </c>
      <c r="C612" s="217" t="s">
        <v>912</v>
      </c>
      <c r="D612" s="3"/>
      <c r="E612" s="11"/>
      <c r="F612" s="4"/>
      <c r="G612" s="3" t="s">
        <v>359</v>
      </c>
      <c r="H612" s="3" t="s">
        <v>359</v>
      </c>
      <c r="I612" s="4"/>
      <c r="J612" s="4"/>
      <c r="K612" s="4"/>
      <c r="L612" s="4"/>
      <c r="M612" s="4"/>
      <c r="N612" s="4"/>
      <c r="O612" s="4">
        <v>1</v>
      </c>
      <c r="P612" s="4"/>
      <c r="Q612" s="4"/>
      <c r="R612" s="3" t="s">
        <v>354</v>
      </c>
      <c r="S612" s="4"/>
      <c r="T612" s="3" t="s">
        <v>153</v>
      </c>
      <c r="U612" s="3"/>
      <c r="V612" s="3" t="s">
        <v>156</v>
      </c>
      <c r="W612" s="3" t="s">
        <v>417</v>
      </c>
      <c r="X612" s="3"/>
      <c r="Y612" s="3"/>
      <c r="Z612" s="3" t="s">
        <v>250</v>
      </c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3"/>
      <c r="AP612" s="4"/>
      <c r="AQ612" s="4"/>
      <c r="AR612" s="3"/>
      <c r="AS612" s="4"/>
      <c r="AT612" s="4"/>
      <c r="AU612" s="4"/>
      <c r="AV612" s="4"/>
      <c r="AW612" s="215"/>
      <c r="AX612" s="3"/>
      <c r="AY612" s="4"/>
      <c r="AZ612" s="4"/>
    </row>
    <row r="613" spans="1:53">
      <c r="A613" s="1"/>
      <c r="B613" s="11" t="s">
        <v>1164</v>
      </c>
      <c r="C613" s="12" t="s">
        <v>371</v>
      </c>
      <c r="D613" s="3"/>
      <c r="E613" s="4">
        <v>40</v>
      </c>
      <c r="F613" s="4"/>
      <c r="G613" s="3" t="s">
        <v>33</v>
      </c>
      <c r="H613" s="3" t="s">
        <v>33</v>
      </c>
      <c r="I613" s="4"/>
      <c r="J613" s="4"/>
      <c r="K613" s="4"/>
      <c r="L613" s="4"/>
      <c r="M613" s="4"/>
      <c r="N613" s="4"/>
      <c r="O613" s="4">
        <f>+E613</f>
        <v>40</v>
      </c>
      <c r="P613" s="4"/>
      <c r="Q613" s="4"/>
      <c r="R613" s="3"/>
      <c r="S613" s="3"/>
      <c r="T613" s="3" t="s">
        <v>154</v>
      </c>
      <c r="U613" s="3" t="s">
        <v>225</v>
      </c>
      <c r="V613" s="3"/>
      <c r="W613" s="3"/>
      <c r="X613" s="3"/>
      <c r="Y613" s="3"/>
      <c r="Z613" s="3"/>
      <c r="AA613" s="3"/>
      <c r="AB613" s="3"/>
      <c r="AC613" s="3"/>
      <c r="AD613" s="3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3"/>
      <c r="AS613" s="4"/>
      <c r="AT613" s="4"/>
      <c r="AU613" s="4">
        <f>+E613</f>
        <v>40</v>
      </c>
      <c r="AV613" s="4"/>
      <c r="AW613" s="215"/>
      <c r="AX613" s="3"/>
      <c r="AY613" s="3"/>
      <c r="AZ613" s="4"/>
    </row>
    <row r="614" spans="1:53">
      <c r="A614" s="1"/>
      <c r="B614" s="11" t="s">
        <v>1165</v>
      </c>
      <c r="C614" s="12" t="s">
        <v>371</v>
      </c>
      <c r="D614" s="3"/>
      <c r="E614" s="4">
        <v>47</v>
      </c>
      <c r="F614" s="4"/>
      <c r="G614" s="3" t="s">
        <v>33</v>
      </c>
      <c r="H614" s="3" t="s">
        <v>33</v>
      </c>
      <c r="I614" s="4"/>
      <c r="J614" s="4"/>
      <c r="K614" s="4"/>
      <c r="L614" s="4"/>
      <c r="M614" s="4"/>
      <c r="N614" s="4"/>
      <c r="O614" s="4">
        <f>+E614</f>
        <v>47</v>
      </c>
      <c r="P614" s="4"/>
      <c r="Q614" s="4"/>
      <c r="R614" s="3"/>
      <c r="S614" s="3"/>
      <c r="T614" s="3" t="s">
        <v>154</v>
      </c>
      <c r="U614" s="3" t="s">
        <v>225</v>
      </c>
      <c r="V614" s="3"/>
      <c r="W614" s="3"/>
      <c r="X614" s="3"/>
      <c r="Y614" s="3"/>
      <c r="Z614" s="3"/>
      <c r="AA614" s="3"/>
      <c r="AB614" s="3"/>
      <c r="AC614" s="3"/>
      <c r="AD614" s="3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3"/>
      <c r="AS614" s="4"/>
      <c r="AT614" s="4"/>
      <c r="AU614" s="4">
        <f>+E614</f>
        <v>47</v>
      </c>
      <c r="AV614" s="4"/>
      <c r="AW614" s="215"/>
      <c r="AX614" s="3"/>
      <c r="AY614" s="3"/>
      <c r="AZ614" s="4"/>
    </row>
    <row r="615" spans="1:53">
      <c r="A615" s="1"/>
      <c r="B615" s="11" t="s">
        <v>1166</v>
      </c>
      <c r="C615" s="12" t="s">
        <v>371</v>
      </c>
      <c r="D615" s="3"/>
      <c r="E615" s="4">
        <v>40</v>
      </c>
      <c r="F615" s="4"/>
      <c r="G615" s="3" t="s">
        <v>33</v>
      </c>
      <c r="H615" s="3" t="s">
        <v>33</v>
      </c>
      <c r="I615" s="4"/>
      <c r="J615" s="4"/>
      <c r="K615" s="4"/>
      <c r="L615" s="4"/>
      <c r="M615" s="4"/>
      <c r="N615" s="4"/>
      <c r="O615" s="4">
        <f>+E615</f>
        <v>40</v>
      </c>
      <c r="P615" s="4"/>
      <c r="Q615" s="4"/>
      <c r="R615" s="3"/>
      <c r="S615" s="3"/>
      <c r="T615" s="3" t="s">
        <v>154</v>
      </c>
      <c r="U615" s="3" t="s">
        <v>225</v>
      </c>
      <c r="V615" s="3"/>
      <c r="W615" s="3"/>
      <c r="X615" s="3"/>
      <c r="Y615" s="3"/>
      <c r="Z615" s="3"/>
      <c r="AA615" s="3"/>
      <c r="AB615" s="3"/>
      <c r="AC615" s="3"/>
      <c r="AD615" s="3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3"/>
      <c r="AS615" s="4"/>
      <c r="AT615" s="4"/>
      <c r="AU615" s="4">
        <f>+E615</f>
        <v>40</v>
      </c>
      <c r="AV615" s="4"/>
      <c r="AW615" s="215"/>
      <c r="AX615" s="3"/>
      <c r="AY615" s="3"/>
      <c r="AZ615" s="4"/>
    </row>
    <row r="616" spans="1:53">
      <c r="A616" s="1"/>
      <c r="B616" s="11" t="s">
        <v>1167</v>
      </c>
      <c r="C616" s="217" t="s">
        <v>1161</v>
      </c>
      <c r="D616" s="3"/>
      <c r="E616" s="4">
        <v>42</v>
      </c>
      <c r="F616" s="4"/>
      <c r="G616" s="3" t="s">
        <v>33</v>
      </c>
      <c r="H616" s="3" t="s">
        <v>33</v>
      </c>
      <c r="I616" s="4"/>
      <c r="J616" s="4"/>
      <c r="K616" s="4"/>
      <c r="L616" s="4"/>
      <c r="M616" s="4"/>
      <c r="N616" s="4"/>
      <c r="O616" s="4">
        <f>+E616</f>
        <v>42</v>
      </c>
      <c r="P616" s="4"/>
      <c r="Q616" s="4"/>
      <c r="R616" s="3" t="s">
        <v>354</v>
      </c>
      <c r="S616" s="4"/>
      <c r="T616" s="3" t="s">
        <v>153</v>
      </c>
      <c r="U616" s="3"/>
      <c r="V616" s="3" t="s">
        <v>156</v>
      </c>
      <c r="W616" s="3" t="s">
        <v>417</v>
      </c>
      <c r="X616" s="3"/>
      <c r="Y616" s="3"/>
      <c r="Z616" s="3"/>
      <c r="AA616" s="3"/>
      <c r="AB616" s="3"/>
      <c r="AC616" s="3"/>
      <c r="AD616" s="3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3"/>
      <c r="AS616" s="4"/>
      <c r="AT616" s="4"/>
      <c r="AU616" s="4">
        <f>+E616</f>
        <v>42</v>
      </c>
      <c r="AV616" s="4"/>
      <c r="AW616" s="215"/>
      <c r="AX616" s="3"/>
      <c r="AY616" s="3"/>
      <c r="AZ616" s="4"/>
    </row>
    <row r="617" spans="1:53" s="246" customFormat="1">
      <c r="A617" s="246" t="s">
        <v>142</v>
      </c>
      <c r="B617" s="247">
        <v>24</v>
      </c>
      <c r="C617" s="252" t="s">
        <v>818</v>
      </c>
      <c r="D617" s="249"/>
      <c r="E617" s="250">
        <f t="shared" ref="E617:AZ617" si="141">SUM(E618:E625)/2</f>
        <v>229</v>
      </c>
      <c r="F617" s="250">
        <f t="shared" si="141"/>
        <v>0</v>
      </c>
      <c r="G617" s="250">
        <f t="shared" si="141"/>
        <v>0</v>
      </c>
      <c r="H617" s="250">
        <f t="shared" si="141"/>
        <v>0</v>
      </c>
      <c r="I617" s="250">
        <f t="shared" si="141"/>
        <v>0</v>
      </c>
      <c r="J617" s="250">
        <f t="shared" si="141"/>
        <v>0</v>
      </c>
      <c r="K617" s="250">
        <f t="shared" si="141"/>
        <v>0</v>
      </c>
      <c r="L617" s="250">
        <f t="shared" si="141"/>
        <v>0</v>
      </c>
      <c r="M617" s="250">
        <f t="shared" si="141"/>
        <v>0</v>
      </c>
      <c r="N617" s="250">
        <f t="shared" si="141"/>
        <v>0</v>
      </c>
      <c r="O617" s="250">
        <f t="shared" si="141"/>
        <v>230</v>
      </c>
      <c r="P617" s="250">
        <f t="shared" si="141"/>
        <v>0</v>
      </c>
      <c r="Q617" s="250">
        <f t="shared" si="141"/>
        <v>0</v>
      </c>
      <c r="R617" s="250">
        <f t="shared" si="141"/>
        <v>0</v>
      </c>
      <c r="S617" s="250">
        <f t="shared" si="141"/>
        <v>0</v>
      </c>
      <c r="T617" s="250">
        <f t="shared" si="141"/>
        <v>0</v>
      </c>
      <c r="U617" s="250">
        <f t="shared" si="141"/>
        <v>0</v>
      </c>
      <c r="V617" s="250">
        <f t="shared" si="141"/>
        <v>0</v>
      </c>
      <c r="W617" s="250">
        <f t="shared" si="141"/>
        <v>0</v>
      </c>
      <c r="X617" s="250">
        <f t="shared" si="141"/>
        <v>0</v>
      </c>
      <c r="Y617" s="250">
        <f t="shared" si="141"/>
        <v>0</v>
      </c>
      <c r="Z617" s="250">
        <f t="shared" si="141"/>
        <v>0</v>
      </c>
      <c r="AA617" s="250">
        <f t="shared" si="141"/>
        <v>0</v>
      </c>
      <c r="AB617" s="250">
        <f t="shared" si="141"/>
        <v>0</v>
      </c>
      <c r="AC617" s="250">
        <f t="shared" si="141"/>
        <v>0</v>
      </c>
      <c r="AD617" s="250">
        <f t="shared" si="141"/>
        <v>0</v>
      </c>
      <c r="AE617" s="250">
        <f t="shared" si="141"/>
        <v>0</v>
      </c>
      <c r="AF617" s="250">
        <f t="shared" si="141"/>
        <v>0</v>
      </c>
      <c r="AG617" s="250">
        <f t="shared" si="141"/>
        <v>0</v>
      </c>
      <c r="AH617" s="250">
        <f t="shared" si="141"/>
        <v>0</v>
      </c>
      <c r="AI617" s="250">
        <f t="shared" si="141"/>
        <v>0</v>
      </c>
      <c r="AJ617" s="250">
        <f t="shared" si="141"/>
        <v>0</v>
      </c>
      <c r="AK617" s="250">
        <f t="shared" si="141"/>
        <v>0</v>
      </c>
      <c r="AL617" s="250">
        <f t="shared" si="141"/>
        <v>0</v>
      </c>
      <c r="AM617" s="250">
        <f t="shared" si="141"/>
        <v>0</v>
      </c>
      <c r="AN617" s="250">
        <f t="shared" si="141"/>
        <v>0</v>
      </c>
      <c r="AO617" s="250">
        <f t="shared" si="141"/>
        <v>0</v>
      </c>
      <c r="AP617" s="250">
        <f t="shared" si="141"/>
        <v>0</v>
      </c>
      <c r="AQ617" s="250">
        <f t="shared" si="141"/>
        <v>0</v>
      </c>
      <c r="AR617" s="250">
        <f t="shared" si="141"/>
        <v>0</v>
      </c>
      <c r="AS617" s="250">
        <f t="shared" si="141"/>
        <v>0</v>
      </c>
      <c r="AT617" s="223">
        <f t="shared" si="141"/>
        <v>0</v>
      </c>
      <c r="AU617" s="250">
        <f t="shared" si="141"/>
        <v>0</v>
      </c>
      <c r="AV617" s="250">
        <f t="shared" si="141"/>
        <v>0</v>
      </c>
      <c r="AW617" s="250">
        <f t="shared" si="141"/>
        <v>0</v>
      </c>
      <c r="AX617" s="250">
        <f t="shared" si="141"/>
        <v>0</v>
      </c>
      <c r="AY617" s="250">
        <f t="shared" si="141"/>
        <v>0</v>
      </c>
      <c r="AZ617" s="250">
        <f t="shared" si="141"/>
        <v>0</v>
      </c>
      <c r="BA617" s="251"/>
    </row>
    <row r="618" spans="1:53" s="206" customFormat="1">
      <c r="A618" s="206" t="s">
        <v>364</v>
      </c>
      <c r="B618" s="207" t="s">
        <v>1170</v>
      </c>
      <c r="C618" s="210" t="s">
        <v>1171</v>
      </c>
      <c r="D618" s="207" t="s">
        <v>480</v>
      </c>
      <c r="E618" s="208">
        <f t="shared" ref="E618:AZ618" si="142">SUM(E619:E625)</f>
        <v>229</v>
      </c>
      <c r="F618" s="208">
        <f t="shared" si="142"/>
        <v>0</v>
      </c>
      <c r="G618" s="208">
        <f t="shared" si="142"/>
        <v>0</v>
      </c>
      <c r="H618" s="208">
        <f t="shared" si="142"/>
        <v>0</v>
      </c>
      <c r="I618" s="208">
        <f t="shared" si="142"/>
        <v>0</v>
      </c>
      <c r="J618" s="208">
        <f t="shared" si="142"/>
        <v>0</v>
      </c>
      <c r="K618" s="208">
        <f t="shared" si="142"/>
        <v>0</v>
      </c>
      <c r="L618" s="208">
        <f t="shared" si="142"/>
        <v>0</v>
      </c>
      <c r="M618" s="208">
        <f t="shared" si="142"/>
        <v>0</v>
      </c>
      <c r="N618" s="208">
        <f t="shared" si="142"/>
        <v>0</v>
      </c>
      <c r="O618" s="208">
        <f t="shared" si="142"/>
        <v>230</v>
      </c>
      <c r="P618" s="208">
        <f t="shared" si="142"/>
        <v>0</v>
      </c>
      <c r="Q618" s="208">
        <f t="shared" si="142"/>
        <v>0</v>
      </c>
      <c r="R618" s="208">
        <f t="shared" si="142"/>
        <v>0</v>
      </c>
      <c r="S618" s="208">
        <f t="shared" si="142"/>
        <v>0</v>
      </c>
      <c r="T618" s="208">
        <f t="shared" si="142"/>
        <v>0</v>
      </c>
      <c r="U618" s="208">
        <f t="shared" si="142"/>
        <v>0</v>
      </c>
      <c r="V618" s="208">
        <f t="shared" si="142"/>
        <v>0</v>
      </c>
      <c r="W618" s="208">
        <f t="shared" si="142"/>
        <v>0</v>
      </c>
      <c r="X618" s="208">
        <f t="shared" si="142"/>
        <v>0</v>
      </c>
      <c r="Y618" s="208">
        <f t="shared" si="142"/>
        <v>0</v>
      </c>
      <c r="Z618" s="208">
        <f t="shared" si="142"/>
        <v>0</v>
      </c>
      <c r="AA618" s="208">
        <f t="shared" si="142"/>
        <v>0</v>
      </c>
      <c r="AB618" s="208">
        <f t="shared" si="142"/>
        <v>0</v>
      </c>
      <c r="AC618" s="208">
        <f t="shared" si="142"/>
        <v>0</v>
      </c>
      <c r="AD618" s="208">
        <f t="shared" si="142"/>
        <v>0</v>
      </c>
      <c r="AE618" s="208">
        <f t="shared" si="142"/>
        <v>0</v>
      </c>
      <c r="AF618" s="208">
        <f t="shared" si="142"/>
        <v>0</v>
      </c>
      <c r="AG618" s="208">
        <f t="shared" si="142"/>
        <v>0</v>
      </c>
      <c r="AH618" s="208">
        <f t="shared" si="142"/>
        <v>0</v>
      </c>
      <c r="AI618" s="208">
        <f t="shared" si="142"/>
        <v>0</v>
      </c>
      <c r="AJ618" s="208">
        <f t="shared" si="142"/>
        <v>0</v>
      </c>
      <c r="AK618" s="208">
        <f t="shared" si="142"/>
        <v>0</v>
      </c>
      <c r="AL618" s="208">
        <f t="shared" si="142"/>
        <v>0</v>
      </c>
      <c r="AM618" s="208">
        <f t="shared" si="142"/>
        <v>0</v>
      </c>
      <c r="AN618" s="208">
        <f t="shared" si="142"/>
        <v>0</v>
      </c>
      <c r="AO618" s="208">
        <f t="shared" si="142"/>
        <v>0</v>
      </c>
      <c r="AP618" s="208">
        <f t="shared" si="142"/>
        <v>0</v>
      </c>
      <c r="AQ618" s="208">
        <f t="shared" si="142"/>
        <v>0</v>
      </c>
      <c r="AR618" s="208">
        <f t="shared" si="142"/>
        <v>0</v>
      </c>
      <c r="AS618" s="208">
        <f t="shared" si="142"/>
        <v>0</v>
      </c>
      <c r="AT618" s="208">
        <f t="shared" si="142"/>
        <v>0</v>
      </c>
      <c r="AU618" s="208">
        <f t="shared" si="142"/>
        <v>0</v>
      </c>
      <c r="AV618" s="208">
        <f t="shared" si="142"/>
        <v>0</v>
      </c>
      <c r="AW618" s="208">
        <f t="shared" si="142"/>
        <v>0</v>
      </c>
      <c r="AX618" s="208">
        <f t="shared" si="142"/>
        <v>0</v>
      </c>
      <c r="AY618" s="208">
        <f t="shared" si="142"/>
        <v>0</v>
      </c>
      <c r="AZ618" s="208">
        <f t="shared" si="142"/>
        <v>0</v>
      </c>
      <c r="BA618" s="209"/>
    </row>
    <row r="619" spans="1:53">
      <c r="A619" s="1"/>
      <c r="B619" s="11">
        <v>127</v>
      </c>
      <c r="C619" s="217" t="s">
        <v>474</v>
      </c>
      <c r="D619" s="3"/>
      <c r="E619" s="11"/>
      <c r="F619" s="4"/>
      <c r="G619" s="3" t="s">
        <v>33</v>
      </c>
      <c r="H619" s="3" t="s">
        <v>33</v>
      </c>
      <c r="I619" s="4"/>
      <c r="J619" s="4"/>
      <c r="K619" s="4"/>
      <c r="L619" s="4"/>
      <c r="M619" s="4"/>
      <c r="N619" s="4"/>
      <c r="O619" s="4">
        <v>1</v>
      </c>
      <c r="P619" s="4"/>
      <c r="Q619" s="4"/>
      <c r="R619" s="3" t="s">
        <v>354</v>
      </c>
      <c r="S619" s="4"/>
      <c r="T619" s="3" t="s">
        <v>153</v>
      </c>
      <c r="U619" s="3"/>
      <c r="V619" s="3" t="s">
        <v>156</v>
      </c>
      <c r="W619" s="3" t="s">
        <v>417</v>
      </c>
      <c r="X619" s="3"/>
      <c r="Y619" s="3"/>
      <c r="Z619" s="3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3"/>
      <c r="AP619" s="4"/>
      <c r="AQ619" s="4"/>
      <c r="AR619" s="4"/>
      <c r="AS619" s="4"/>
      <c r="AT619" s="4"/>
      <c r="AU619" s="4"/>
      <c r="AV619" s="4"/>
      <c r="AW619" s="4"/>
      <c r="AX619" s="4"/>
      <c r="AY619" s="3" t="s">
        <v>229</v>
      </c>
      <c r="AZ619" s="4"/>
    </row>
    <row r="620" spans="1:53">
      <c r="A620" s="1"/>
      <c r="B620" s="21" t="s">
        <v>954</v>
      </c>
      <c r="C620" s="2" t="s">
        <v>374</v>
      </c>
      <c r="D620" s="3"/>
      <c r="E620" s="4">
        <v>27</v>
      </c>
      <c r="F620" s="4"/>
      <c r="G620" s="3" t="s">
        <v>230</v>
      </c>
      <c r="H620" s="3" t="s">
        <v>1290</v>
      </c>
      <c r="I620" s="4"/>
      <c r="J620" s="4"/>
      <c r="K620" s="4"/>
      <c r="L620" s="4"/>
      <c r="M620" s="4"/>
      <c r="N620" s="4"/>
      <c r="O620" s="4">
        <f t="shared" ref="O620:O625" si="143">+E620</f>
        <v>27</v>
      </c>
      <c r="P620" s="4"/>
      <c r="Q620" s="4"/>
      <c r="R620" s="3" t="s">
        <v>354</v>
      </c>
      <c r="S620" s="3" t="s">
        <v>3</v>
      </c>
      <c r="T620" s="3" t="s">
        <v>191</v>
      </c>
      <c r="U620" s="3"/>
      <c r="V620" s="3" t="s">
        <v>192</v>
      </c>
      <c r="W620" s="3" t="s">
        <v>417</v>
      </c>
      <c r="X620" s="3"/>
      <c r="Y620" s="3"/>
      <c r="Z620" s="3"/>
      <c r="AA620" s="3" t="s">
        <v>181</v>
      </c>
      <c r="AB620" s="3" t="s">
        <v>404</v>
      </c>
      <c r="AC620" s="3" t="s">
        <v>405</v>
      </c>
      <c r="AD620" s="3" t="s">
        <v>501</v>
      </c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3"/>
      <c r="AZ620" s="4"/>
    </row>
    <row r="621" spans="1:53">
      <c r="A621" s="1"/>
      <c r="B621" s="21" t="s">
        <v>955</v>
      </c>
      <c r="C621" s="12" t="s">
        <v>373</v>
      </c>
      <c r="D621" s="3"/>
      <c r="E621" s="4">
        <v>43</v>
      </c>
      <c r="F621" s="4"/>
      <c r="G621" s="3" t="s">
        <v>230</v>
      </c>
      <c r="H621" s="3" t="s">
        <v>1290</v>
      </c>
      <c r="I621" s="4"/>
      <c r="J621" s="4"/>
      <c r="K621" s="4"/>
      <c r="L621" s="4"/>
      <c r="M621" s="4"/>
      <c r="N621" s="4"/>
      <c r="O621" s="4">
        <f t="shared" si="143"/>
        <v>43</v>
      </c>
      <c r="P621" s="4"/>
      <c r="Q621" s="4"/>
      <c r="R621" s="3"/>
      <c r="S621" s="3"/>
      <c r="T621" s="3" t="s">
        <v>154</v>
      </c>
      <c r="U621" s="3" t="s">
        <v>225</v>
      </c>
      <c r="V621" s="3"/>
      <c r="W621" s="3"/>
      <c r="X621" s="3"/>
      <c r="Y621" s="3"/>
      <c r="Z621" s="3"/>
      <c r="AA621" s="3" t="s">
        <v>181</v>
      </c>
      <c r="AB621" s="3" t="s">
        <v>404</v>
      </c>
      <c r="AC621" s="3" t="s">
        <v>405</v>
      </c>
      <c r="AD621" s="3" t="s">
        <v>501</v>
      </c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</row>
    <row r="622" spans="1:53">
      <c r="A622" s="1"/>
      <c r="B622" s="21" t="s">
        <v>744</v>
      </c>
      <c r="C622" s="12" t="s">
        <v>373</v>
      </c>
      <c r="D622" s="3"/>
      <c r="E622" s="4">
        <v>39</v>
      </c>
      <c r="F622" s="4"/>
      <c r="G622" s="3" t="s">
        <v>230</v>
      </c>
      <c r="H622" s="3" t="s">
        <v>1290</v>
      </c>
      <c r="I622" s="4"/>
      <c r="J622" s="4"/>
      <c r="K622" s="4"/>
      <c r="L622" s="4"/>
      <c r="M622" s="4"/>
      <c r="N622" s="4"/>
      <c r="O622" s="4">
        <f t="shared" si="143"/>
        <v>39</v>
      </c>
      <c r="P622" s="4"/>
      <c r="Q622" s="4"/>
      <c r="R622" s="3"/>
      <c r="S622" s="3"/>
      <c r="T622" s="3" t="s">
        <v>154</v>
      </c>
      <c r="U622" s="3" t="s">
        <v>225</v>
      </c>
      <c r="V622" s="3"/>
      <c r="W622" s="3"/>
      <c r="X622" s="3"/>
      <c r="Y622" s="3"/>
      <c r="Z622" s="3"/>
      <c r="AA622" s="3" t="s">
        <v>181</v>
      </c>
      <c r="AB622" s="3" t="s">
        <v>404</v>
      </c>
      <c r="AC622" s="3" t="s">
        <v>405</v>
      </c>
      <c r="AD622" s="3" t="s">
        <v>501</v>
      </c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</row>
    <row r="623" spans="1:53">
      <c r="A623" s="1"/>
      <c r="B623" s="21" t="s">
        <v>978</v>
      </c>
      <c r="C623" s="12" t="s">
        <v>373</v>
      </c>
      <c r="D623" s="3"/>
      <c r="E623" s="4">
        <v>41</v>
      </c>
      <c r="F623" s="4"/>
      <c r="G623" s="3" t="s">
        <v>230</v>
      </c>
      <c r="H623" s="3" t="s">
        <v>1290</v>
      </c>
      <c r="I623" s="4"/>
      <c r="J623" s="4"/>
      <c r="K623" s="4"/>
      <c r="L623" s="4"/>
      <c r="M623" s="4"/>
      <c r="N623" s="4"/>
      <c r="O623" s="4">
        <f t="shared" si="143"/>
        <v>41</v>
      </c>
      <c r="P623" s="4"/>
      <c r="Q623" s="4"/>
      <c r="R623" s="3" t="s">
        <v>354</v>
      </c>
      <c r="S623" s="3" t="s">
        <v>3</v>
      </c>
      <c r="T623" s="3" t="s">
        <v>154</v>
      </c>
      <c r="U623" s="3" t="s">
        <v>225</v>
      </c>
      <c r="V623" s="3"/>
      <c r="W623" s="3"/>
      <c r="X623" s="3"/>
      <c r="Y623" s="3"/>
      <c r="Z623" s="3"/>
      <c r="AA623" s="3" t="s">
        <v>181</v>
      </c>
      <c r="AB623" s="3" t="s">
        <v>404</v>
      </c>
      <c r="AC623" s="3" t="s">
        <v>405</v>
      </c>
      <c r="AD623" s="3" t="s">
        <v>501</v>
      </c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</row>
    <row r="624" spans="1:53">
      <c r="A624" s="1"/>
      <c r="B624" s="21" t="s">
        <v>979</v>
      </c>
      <c r="C624" s="12" t="s">
        <v>373</v>
      </c>
      <c r="D624" s="3"/>
      <c r="E624" s="4">
        <v>39</v>
      </c>
      <c r="F624" s="4"/>
      <c r="G624" s="3" t="s">
        <v>230</v>
      </c>
      <c r="H624" s="3" t="s">
        <v>1290</v>
      </c>
      <c r="I624" s="4"/>
      <c r="J624" s="4"/>
      <c r="K624" s="4"/>
      <c r="L624" s="4"/>
      <c r="M624" s="4"/>
      <c r="N624" s="4"/>
      <c r="O624" s="4">
        <f t="shared" si="143"/>
        <v>39</v>
      </c>
      <c r="P624" s="4"/>
      <c r="Q624" s="4"/>
      <c r="R624" s="3"/>
      <c r="S624" s="3"/>
      <c r="T624" s="3" t="s">
        <v>154</v>
      </c>
      <c r="U624" s="3" t="s">
        <v>225</v>
      </c>
      <c r="V624" s="3"/>
      <c r="W624" s="3"/>
      <c r="X624" s="3"/>
      <c r="Y624" s="3"/>
      <c r="Z624" s="3"/>
      <c r="AA624" s="3" t="s">
        <v>181</v>
      </c>
      <c r="AB624" s="3" t="s">
        <v>404</v>
      </c>
      <c r="AC624" s="3" t="s">
        <v>405</v>
      </c>
      <c r="AD624" s="3" t="s">
        <v>501</v>
      </c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</row>
    <row r="625" spans="1:53">
      <c r="A625" s="1"/>
      <c r="B625" s="21" t="s">
        <v>927</v>
      </c>
      <c r="C625" s="2" t="s">
        <v>374</v>
      </c>
      <c r="D625" s="3"/>
      <c r="E625" s="4">
        <v>40</v>
      </c>
      <c r="F625" s="4"/>
      <c r="G625" s="3" t="s">
        <v>515</v>
      </c>
      <c r="H625" s="3" t="s">
        <v>453</v>
      </c>
      <c r="I625" s="4"/>
      <c r="J625" s="4"/>
      <c r="K625" s="4"/>
      <c r="L625" s="4"/>
      <c r="M625" s="4"/>
      <c r="N625" s="4"/>
      <c r="O625" s="4">
        <f t="shared" si="143"/>
        <v>40</v>
      </c>
      <c r="P625" s="4"/>
      <c r="Q625" s="4"/>
      <c r="R625" s="3" t="s">
        <v>354</v>
      </c>
      <c r="S625" s="3" t="s">
        <v>3</v>
      </c>
      <c r="T625" s="3" t="s">
        <v>153</v>
      </c>
      <c r="U625" s="3" t="s">
        <v>559</v>
      </c>
      <c r="V625" s="3" t="s">
        <v>156</v>
      </c>
      <c r="W625" s="3" t="s">
        <v>416</v>
      </c>
      <c r="X625" s="3"/>
      <c r="Y625" s="3"/>
      <c r="Z625" s="3"/>
      <c r="AA625" s="3" t="s">
        <v>181</v>
      </c>
      <c r="AB625" s="3" t="s">
        <v>404</v>
      </c>
      <c r="AC625" s="3" t="s">
        <v>405</v>
      </c>
      <c r="AD625" s="3" t="s">
        <v>501</v>
      </c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</row>
    <row r="626" spans="1:53" s="246" customFormat="1">
      <c r="A626" s="246" t="s">
        <v>142</v>
      </c>
      <c r="B626" s="247">
        <v>25</v>
      </c>
      <c r="C626" s="252" t="s">
        <v>820</v>
      </c>
      <c r="D626" s="249"/>
      <c r="E626" s="250">
        <f t="shared" ref="E626:AZ626" si="144">SUM(E627:E633)/2</f>
        <v>192</v>
      </c>
      <c r="F626" s="250">
        <f t="shared" si="144"/>
        <v>0</v>
      </c>
      <c r="G626" s="250">
        <f t="shared" si="144"/>
        <v>0</v>
      </c>
      <c r="H626" s="250">
        <f t="shared" si="144"/>
        <v>0</v>
      </c>
      <c r="I626" s="250">
        <f t="shared" si="144"/>
        <v>0</v>
      </c>
      <c r="J626" s="250">
        <f t="shared" si="144"/>
        <v>0</v>
      </c>
      <c r="K626" s="250">
        <f t="shared" si="144"/>
        <v>0</v>
      </c>
      <c r="L626" s="250">
        <f t="shared" si="144"/>
        <v>0</v>
      </c>
      <c r="M626" s="250">
        <f t="shared" si="144"/>
        <v>0</v>
      </c>
      <c r="N626" s="250">
        <f t="shared" si="144"/>
        <v>0</v>
      </c>
      <c r="O626" s="250">
        <f t="shared" si="144"/>
        <v>193</v>
      </c>
      <c r="P626" s="250">
        <f t="shared" si="144"/>
        <v>0</v>
      </c>
      <c r="Q626" s="250">
        <f t="shared" si="144"/>
        <v>0</v>
      </c>
      <c r="R626" s="250">
        <f t="shared" si="144"/>
        <v>0</v>
      </c>
      <c r="S626" s="250">
        <f t="shared" si="144"/>
        <v>0</v>
      </c>
      <c r="T626" s="250">
        <f t="shared" si="144"/>
        <v>0</v>
      </c>
      <c r="U626" s="250">
        <f t="shared" si="144"/>
        <v>0</v>
      </c>
      <c r="V626" s="250">
        <f t="shared" si="144"/>
        <v>0</v>
      </c>
      <c r="W626" s="250">
        <f t="shared" si="144"/>
        <v>0</v>
      </c>
      <c r="X626" s="250">
        <f t="shared" si="144"/>
        <v>0</v>
      </c>
      <c r="Y626" s="250">
        <f t="shared" si="144"/>
        <v>0</v>
      </c>
      <c r="Z626" s="250">
        <f t="shared" si="144"/>
        <v>0</v>
      </c>
      <c r="AA626" s="250">
        <f t="shared" si="144"/>
        <v>0</v>
      </c>
      <c r="AB626" s="250">
        <f t="shared" si="144"/>
        <v>0</v>
      </c>
      <c r="AC626" s="250">
        <f t="shared" si="144"/>
        <v>0</v>
      </c>
      <c r="AD626" s="250">
        <f t="shared" si="144"/>
        <v>0</v>
      </c>
      <c r="AE626" s="250">
        <f t="shared" si="144"/>
        <v>0</v>
      </c>
      <c r="AF626" s="250">
        <f t="shared" si="144"/>
        <v>0</v>
      </c>
      <c r="AG626" s="250">
        <f t="shared" si="144"/>
        <v>0</v>
      </c>
      <c r="AH626" s="250">
        <f t="shared" si="144"/>
        <v>0</v>
      </c>
      <c r="AI626" s="250">
        <f t="shared" si="144"/>
        <v>0</v>
      </c>
      <c r="AJ626" s="250">
        <f t="shared" si="144"/>
        <v>0</v>
      </c>
      <c r="AK626" s="250">
        <f t="shared" si="144"/>
        <v>0</v>
      </c>
      <c r="AL626" s="250">
        <f t="shared" si="144"/>
        <v>0</v>
      </c>
      <c r="AM626" s="250">
        <f t="shared" si="144"/>
        <v>0</v>
      </c>
      <c r="AN626" s="250">
        <f t="shared" si="144"/>
        <v>0</v>
      </c>
      <c r="AO626" s="250">
        <f t="shared" si="144"/>
        <v>0</v>
      </c>
      <c r="AP626" s="250">
        <f t="shared" si="144"/>
        <v>0</v>
      </c>
      <c r="AQ626" s="250">
        <f t="shared" si="144"/>
        <v>0</v>
      </c>
      <c r="AR626" s="250">
        <f t="shared" si="144"/>
        <v>0</v>
      </c>
      <c r="AS626" s="250">
        <f t="shared" si="144"/>
        <v>0</v>
      </c>
      <c r="AT626" s="223">
        <f t="shared" si="144"/>
        <v>0</v>
      </c>
      <c r="AU626" s="250">
        <f t="shared" si="144"/>
        <v>0</v>
      </c>
      <c r="AV626" s="250">
        <f t="shared" si="144"/>
        <v>0</v>
      </c>
      <c r="AW626" s="250">
        <f t="shared" si="144"/>
        <v>0</v>
      </c>
      <c r="AX626" s="250">
        <f t="shared" si="144"/>
        <v>0</v>
      </c>
      <c r="AY626" s="250">
        <f t="shared" si="144"/>
        <v>0</v>
      </c>
      <c r="AZ626" s="250">
        <f t="shared" si="144"/>
        <v>0</v>
      </c>
      <c r="BA626" s="251"/>
    </row>
    <row r="627" spans="1:53" s="206" customFormat="1">
      <c r="A627" s="206" t="s">
        <v>364</v>
      </c>
      <c r="B627" s="207" t="s">
        <v>1172</v>
      </c>
      <c r="C627" s="210" t="s">
        <v>1171</v>
      </c>
      <c r="D627" s="207" t="s">
        <v>480</v>
      </c>
      <c r="E627" s="208">
        <f t="shared" ref="E627:AZ627" si="145">SUM(E628:E633)</f>
        <v>192</v>
      </c>
      <c r="F627" s="208">
        <f t="shared" si="145"/>
        <v>0</v>
      </c>
      <c r="G627" s="208">
        <f t="shared" si="145"/>
        <v>0</v>
      </c>
      <c r="H627" s="208">
        <f t="shared" si="145"/>
        <v>0</v>
      </c>
      <c r="I627" s="208">
        <f t="shared" si="145"/>
        <v>0</v>
      </c>
      <c r="J627" s="208">
        <f t="shared" si="145"/>
        <v>0</v>
      </c>
      <c r="K627" s="208">
        <f t="shared" si="145"/>
        <v>0</v>
      </c>
      <c r="L627" s="208">
        <f t="shared" si="145"/>
        <v>0</v>
      </c>
      <c r="M627" s="208">
        <f t="shared" si="145"/>
        <v>0</v>
      </c>
      <c r="N627" s="208">
        <f t="shared" si="145"/>
        <v>0</v>
      </c>
      <c r="O627" s="208">
        <f t="shared" si="145"/>
        <v>193</v>
      </c>
      <c r="P627" s="208">
        <f t="shared" si="145"/>
        <v>0</v>
      </c>
      <c r="Q627" s="208">
        <f t="shared" si="145"/>
        <v>0</v>
      </c>
      <c r="R627" s="208">
        <f t="shared" si="145"/>
        <v>0</v>
      </c>
      <c r="S627" s="208">
        <f t="shared" si="145"/>
        <v>0</v>
      </c>
      <c r="T627" s="208">
        <f t="shared" si="145"/>
        <v>0</v>
      </c>
      <c r="U627" s="208">
        <f t="shared" si="145"/>
        <v>0</v>
      </c>
      <c r="V627" s="208">
        <f t="shared" si="145"/>
        <v>0</v>
      </c>
      <c r="W627" s="208">
        <f t="shared" si="145"/>
        <v>0</v>
      </c>
      <c r="X627" s="208">
        <f t="shared" si="145"/>
        <v>0</v>
      </c>
      <c r="Y627" s="208">
        <f t="shared" si="145"/>
        <v>0</v>
      </c>
      <c r="Z627" s="208">
        <f t="shared" si="145"/>
        <v>0</v>
      </c>
      <c r="AA627" s="208">
        <f t="shared" si="145"/>
        <v>0</v>
      </c>
      <c r="AB627" s="208">
        <f t="shared" si="145"/>
        <v>0</v>
      </c>
      <c r="AC627" s="208">
        <f t="shared" si="145"/>
        <v>0</v>
      </c>
      <c r="AD627" s="208">
        <f t="shared" si="145"/>
        <v>0</v>
      </c>
      <c r="AE627" s="208">
        <f t="shared" si="145"/>
        <v>0</v>
      </c>
      <c r="AF627" s="208">
        <f t="shared" si="145"/>
        <v>0</v>
      </c>
      <c r="AG627" s="208">
        <f t="shared" si="145"/>
        <v>0</v>
      </c>
      <c r="AH627" s="208">
        <f t="shared" si="145"/>
        <v>0</v>
      </c>
      <c r="AI627" s="208">
        <f t="shared" si="145"/>
        <v>0</v>
      </c>
      <c r="AJ627" s="208">
        <f t="shared" si="145"/>
        <v>0</v>
      </c>
      <c r="AK627" s="208">
        <f t="shared" si="145"/>
        <v>0</v>
      </c>
      <c r="AL627" s="208">
        <f t="shared" si="145"/>
        <v>0</v>
      </c>
      <c r="AM627" s="208">
        <f t="shared" si="145"/>
        <v>0</v>
      </c>
      <c r="AN627" s="208">
        <f t="shared" si="145"/>
        <v>0</v>
      </c>
      <c r="AO627" s="208">
        <f t="shared" si="145"/>
        <v>0</v>
      </c>
      <c r="AP627" s="208">
        <f t="shared" si="145"/>
        <v>0</v>
      </c>
      <c r="AQ627" s="208">
        <f t="shared" si="145"/>
        <v>0</v>
      </c>
      <c r="AR627" s="208">
        <f t="shared" si="145"/>
        <v>0</v>
      </c>
      <c r="AS627" s="208">
        <f t="shared" si="145"/>
        <v>0</v>
      </c>
      <c r="AT627" s="208">
        <f t="shared" si="145"/>
        <v>0</v>
      </c>
      <c r="AU627" s="208">
        <f t="shared" si="145"/>
        <v>0</v>
      </c>
      <c r="AV627" s="208">
        <f t="shared" si="145"/>
        <v>0</v>
      </c>
      <c r="AW627" s="208">
        <f t="shared" si="145"/>
        <v>0</v>
      </c>
      <c r="AX627" s="208">
        <f t="shared" si="145"/>
        <v>0</v>
      </c>
      <c r="AY627" s="208">
        <f t="shared" si="145"/>
        <v>0</v>
      </c>
      <c r="AZ627" s="208">
        <f t="shared" si="145"/>
        <v>0</v>
      </c>
      <c r="BA627" s="209"/>
    </row>
    <row r="628" spans="1:53">
      <c r="A628" s="1"/>
      <c r="B628" s="11" t="s">
        <v>540</v>
      </c>
      <c r="C628" s="217" t="s">
        <v>1266</v>
      </c>
      <c r="D628" s="3"/>
      <c r="E628" s="11"/>
      <c r="F628" s="4"/>
      <c r="G628" s="3" t="s">
        <v>33</v>
      </c>
      <c r="H628" s="3" t="s">
        <v>33</v>
      </c>
      <c r="I628" s="4"/>
      <c r="J628" s="4"/>
      <c r="K628" s="4"/>
      <c r="L628" s="4"/>
      <c r="M628" s="4"/>
      <c r="N628" s="4"/>
      <c r="O628" s="4">
        <v>1</v>
      </c>
      <c r="P628" s="4"/>
      <c r="Q628" s="4"/>
      <c r="R628" s="3" t="s">
        <v>354</v>
      </c>
      <c r="S628" s="4"/>
      <c r="T628" s="3" t="s">
        <v>153</v>
      </c>
      <c r="U628" s="3"/>
      <c r="V628" s="3" t="s">
        <v>156</v>
      </c>
      <c r="W628" s="3" t="s">
        <v>417</v>
      </c>
      <c r="X628" s="3"/>
      <c r="Y628" s="3"/>
      <c r="Z628" s="3" t="s">
        <v>250</v>
      </c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3"/>
      <c r="AP628" s="4"/>
      <c r="AQ628" s="4"/>
      <c r="AR628" s="3"/>
      <c r="AS628" s="4"/>
      <c r="AT628" s="4"/>
      <c r="AU628" s="4"/>
      <c r="AV628" s="4"/>
      <c r="AW628" s="215"/>
      <c r="AX628" s="3"/>
      <c r="AY628" s="4"/>
      <c r="AZ628" s="4"/>
    </row>
    <row r="629" spans="1:53">
      <c r="A629" s="1"/>
      <c r="B629" s="96" t="s">
        <v>1130</v>
      </c>
      <c r="C629" s="2" t="s">
        <v>1168</v>
      </c>
      <c r="D629" s="3"/>
      <c r="E629" s="4">
        <v>17</v>
      </c>
      <c r="F629" s="4"/>
      <c r="G629" s="3" t="s">
        <v>33</v>
      </c>
      <c r="H629" s="3" t="s">
        <v>33</v>
      </c>
      <c r="I629" s="4"/>
      <c r="J629" s="4"/>
      <c r="K629" s="4"/>
      <c r="L629" s="4"/>
      <c r="M629" s="4"/>
      <c r="N629" s="4"/>
      <c r="O629" s="4">
        <f>+E629</f>
        <v>17</v>
      </c>
      <c r="P629" s="4"/>
      <c r="Q629" s="4"/>
      <c r="R629" s="3" t="s">
        <v>354</v>
      </c>
      <c r="S629" s="3"/>
      <c r="T629" s="3" t="s">
        <v>154</v>
      </c>
      <c r="U629" s="3" t="s">
        <v>225</v>
      </c>
      <c r="V629" s="3"/>
      <c r="W629" s="3"/>
      <c r="X629" s="3"/>
      <c r="Y629" s="3"/>
      <c r="Z629" s="3"/>
      <c r="AA629" s="3"/>
      <c r="AB629" s="3"/>
      <c r="AC629" s="3"/>
      <c r="AD629" s="3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3"/>
      <c r="AS629" s="4"/>
      <c r="AT629" s="4"/>
      <c r="AU629" s="4"/>
      <c r="AV629" s="4"/>
      <c r="AW629" s="215"/>
      <c r="AX629" s="3"/>
      <c r="AY629" s="3" t="s">
        <v>229</v>
      </c>
      <c r="AZ629" s="4"/>
    </row>
    <row r="630" spans="1:53">
      <c r="A630" s="1"/>
      <c r="B630" s="96" t="s">
        <v>1131</v>
      </c>
      <c r="C630" s="2" t="s">
        <v>1168</v>
      </c>
      <c r="D630" s="3"/>
      <c r="E630" s="4">
        <v>39</v>
      </c>
      <c r="F630" s="4"/>
      <c r="G630" s="3" t="s">
        <v>33</v>
      </c>
      <c r="H630" s="3" t="s">
        <v>33</v>
      </c>
      <c r="I630" s="4"/>
      <c r="J630" s="4"/>
      <c r="K630" s="4"/>
      <c r="L630" s="4"/>
      <c r="M630" s="4"/>
      <c r="N630" s="4"/>
      <c r="O630" s="4">
        <f>+E630</f>
        <v>39</v>
      </c>
      <c r="P630" s="4"/>
      <c r="Q630" s="4"/>
      <c r="R630" s="3" t="s">
        <v>354</v>
      </c>
      <c r="S630" s="3"/>
      <c r="T630" s="3" t="s">
        <v>154</v>
      </c>
      <c r="U630" s="3" t="s">
        <v>225</v>
      </c>
      <c r="V630" s="3"/>
      <c r="W630" s="3"/>
      <c r="X630" s="3"/>
      <c r="Y630" s="3"/>
      <c r="Z630" s="3"/>
      <c r="AA630" s="3"/>
      <c r="AB630" s="3"/>
      <c r="AC630" s="3"/>
      <c r="AD630" s="3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3"/>
      <c r="AS630" s="4"/>
      <c r="AT630" s="4"/>
      <c r="AU630" s="4"/>
      <c r="AV630" s="4"/>
      <c r="AW630" s="215"/>
      <c r="AX630" s="3"/>
      <c r="AY630" s="3"/>
      <c r="AZ630" s="4"/>
    </row>
    <row r="631" spans="1:53">
      <c r="A631" s="1"/>
      <c r="B631" s="96" t="s">
        <v>1132</v>
      </c>
      <c r="C631" s="2" t="s">
        <v>1168</v>
      </c>
      <c r="D631" s="3"/>
      <c r="E631" s="4">
        <v>52</v>
      </c>
      <c r="F631" s="4"/>
      <c r="G631" s="3" t="s">
        <v>33</v>
      </c>
      <c r="H631" s="3" t="s">
        <v>33</v>
      </c>
      <c r="I631" s="4"/>
      <c r="J631" s="4"/>
      <c r="K631" s="4"/>
      <c r="L631" s="4"/>
      <c r="M631" s="4"/>
      <c r="N631" s="4"/>
      <c r="O631" s="4">
        <f>+E631</f>
        <v>52</v>
      </c>
      <c r="P631" s="4"/>
      <c r="Q631" s="4"/>
      <c r="R631" s="3" t="s">
        <v>354</v>
      </c>
      <c r="S631" s="3"/>
      <c r="T631" s="3" t="s">
        <v>154</v>
      </c>
      <c r="U631" s="3" t="s">
        <v>225</v>
      </c>
      <c r="V631" s="3"/>
      <c r="W631" s="3"/>
      <c r="X631" s="3"/>
      <c r="Y631" s="3"/>
      <c r="Z631" s="3"/>
      <c r="AA631" s="3" t="s">
        <v>181</v>
      </c>
      <c r="AB631" s="3" t="s">
        <v>404</v>
      </c>
      <c r="AC631" s="3" t="s">
        <v>405</v>
      </c>
      <c r="AD631" s="3" t="s">
        <v>501</v>
      </c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3"/>
      <c r="AS631" s="4"/>
      <c r="AT631" s="4"/>
      <c r="AU631" s="4"/>
      <c r="AV631" s="4"/>
      <c r="AW631" s="215"/>
      <c r="AX631" s="3"/>
      <c r="AY631" s="3"/>
      <c r="AZ631" s="4"/>
    </row>
    <row r="632" spans="1:53">
      <c r="A632" s="1"/>
      <c r="B632" s="96" t="s">
        <v>1133</v>
      </c>
      <c r="C632" s="2" t="s">
        <v>1168</v>
      </c>
      <c r="D632" s="3"/>
      <c r="E632" s="4">
        <v>39</v>
      </c>
      <c r="F632" s="4"/>
      <c r="G632" s="3" t="s">
        <v>33</v>
      </c>
      <c r="H632" s="3" t="s">
        <v>33</v>
      </c>
      <c r="I632" s="4"/>
      <c r="J632" s="4"/>
      <c r="K632" s="4"/>
      <c r="L632" s="4"/>
      <c r="M632" s="4"/>
      <c r="N632" s="4"/>
      <c r="O632" s="4">
        <f>+E632</f>
        <v>39</v>
      </c>
      <c r="P632" s="4"/>
      <c r="Q632" s="4"/>
      <c r="R632" s="3" t="s">
        <v>354</v>
      </c>
      <c r="S632" s="3"/>
      <c r="T632" s="3" t="s">
        <v>154</v>
      </c>
      <c r="U632" s="3" t="s">
        <v>225</v>
      </c>
      <c r="V632" s="3"/>
      <c r="W632" s="3"/>
      <c r="X632" s="3"/>
      <c r="Y632" s="3"/>
      <c r="Z632" s="3"/>
      <c r="AA632" s="3" t="s">
        <v>181</v>
      </c>
      <c r="AB632" s="3" t="s">
        <v>404</v>
      </c>
      <c r="AC632" s="3" t="s">
        <v>405</v>
      </c>
      <c r="AD632" s="3" t="s">
        <v>501</v>
      </c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3"/>
      <c r="AS632" s="4"/>
      <c r="AT632" s="4"/>
      <c r="AU632" s="4"/>
      <c r="AV632" s="4"/>
      <c r="AW632" s="215"/>
      <c r="AX632" s="3"/>
      <c r="AY632" s="3"/>
      <c r="AZ632" s="4"/>
    </row>
    <row r="633" spans="1:53">
      <c r="A633" s="1"/>
      <c r="B633" s="96" t="s">
        <v>1134</v>
      </c>
      <c r="C633" s="2" t="s">
        <v>1168</v>
      </c>
      <c r="D633" s="3"/>
      <c r="E633" s="4">
        <v>45</v>
      </c>
      <c r="F633" s="4"/>
      <c r="G633" s="3" t="s">
        <v>33</v>
      </c>
      <c r="H633" s="3" t="s">
        <v>33</v>
      </c>
      <c r="I633" s="4"/>
      <c r="J633" s="4"/>
      <c r="K633" s="4"/>
      <c r="L633" s="4"/>
      <c r="M633" s="4"/>
      <c r="N633" s="4"/>
      <c r="O633" s="4">
        <f>+E633</f>
        <v>45</v>
      </c>
      <c r="P633" s="4"/>
      <c r="Q633" s="4"/>
      <c r="R633" s="3" t="s">
        <v>354</v>
      </c>
      <c r="S633" s="3"/>
      <c r="T633" s="3" t="s">
        <v>153</v>
      </c>
      <c r="U633" s="3"/>
      <c r="V633" s="3" t="s">
        <v>156</v>
      </c>
      <c r="W633" s="3" t="s">
        <v>417</v>
      </c>
      <c r="X633" s="3"/>
      <c r="Y633" s="3"/>
      <c r="Z633" s="3"/>
      <c r="AA633" s="3" t="s">
        <v>181</v>
      </c>
      <c r="AB633" s="3" t="s">
        <v>404</v>
      </c>
      <c r="AC633" s="3" t="s">
        <v>405</v>
      </c>
      <c r="AD633" s="3" t="s">
        <v>501</v>
      </c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3"/>
      <c r="AS633" s="4"/>
      <c r="AT633" s="4"/>
      <c r="AU633" s="4"/>
      <c r="AV633" s="4"/>
      <c r="AW633" s="215"/>
      <c r="AX633" s="3"/>
      <c r="AY633" s="3"/>
      <c r="AZ633" s="4"/>
    </row>
    <row r="634" spans="1:53" s="246" customFormat="1">
      <c r="A634" s="246" t="s">
        <v>142</v>
      </c>
      <c r="B634" s="247">
        <v>27</v>
      </c>
      <c r="C634" s="267" t="s">
        <v>825</v>
      </c>
      <c r="D634" s="249"/>
      <c r="E634" s="250">
        <f t="shared" ref="E634:AZ634" si="146">SUM(E635:E646)/2</f>
        <v>351</v>
      </c>
      <c r="F634" s="250">
        <f t="shared" si="146"/>
        <v>0</v>
      </c>
      <c r="G634" s="250">
        <f t="shared" si="146"/>
        <v>0</v>
      </c>
      <c r="H634" s="250">
        <f t="shared" si="146"/>
        <v>0</v>
      </c>
      <c r="I634" s="250">
        <f t="shared" si="146"/>
        <v>0</v>
      </c>
      <c r="J634" s="250">
        <f t="shared" si="146"/>
        <v>0</v>
      </c>
      <c r="K634" s="250">
        <f t="shared" si="146"/>
        <v>0</v>
      </c>
      <c r="L634" s="250">
        <f t="shared" si="146"/>
        <v>0</v>
      </c>
      <c r="M634" s="250">
        <f t="shared" si="146"/>
        <v>0</v>
      </c>
      <c r="N634" s="250">
        <f t="shared" si="146"/>
        <v>0</v>
      </c>
      <c r="O634" s="250">
        <f t="shared" si="146"/>
        <v>0</v>
      </c>
      <c r="P634" s="250">
        <f t="shared" si="146"/>
        <v>0</v>
      </c>
      <c r="Q634" s="250">
        <f t="shared" si="146"/>
        <v>0</v>
      </c>
      <c r="R634" s="250">
        <f t="shared" si="146"/>
        <v>0</v>
      </c>
      <c r="S634" s="250">
        <f t="shared" si="146"/>
        <v>0</v>
      </c>
      <c r="T634" s="250">
        <f t="shared" si="146"/>
        <v>0</v>
      </c>
      <c r="U634" s="250">
        <f t="shared" si="146"/>
        <v>0</v>
      </c>
      <c r="V634" s="250">
        <f t="shared" si="146"/>
        <v>0</v>
      </c>
      <c r="W634" s="250">
        <f t="shared" si="146"/>
        <v>0</v>
      </c>
      <c r="X634" s="250">
        <f t="shared" si="146"/>
        <v>0</v>
      </c>
      <c r="Y634" s="250">
        <f t="shared" si="146"/>
        <v>0</v>
      </c>
      <c r="Z634" s="250">
        <f t="shared" si="146"/>
        <v>0</v>
      </c>
      <c r="AA634" s="250">
        <f t="shared" si="146"/>
        <v>0</v>
      </c>
      <c r="AB634" s="250">
        <f t="shared" si="146"/>
        <v>0</v>
      </c>
      <c r="AC634" s="250">
        <f t="shared" si="146"/>
        <v>0</v>
      </c>
      <c r="AD634" s="250">
        <f t="shared" si="146"/>
        <v>0</v>
      </c>
      <c r="AE634" s="250">
        <f t="shared" si="146"/>
        <v>0</v>
      </c>
      <c r="AF634" s="250">
        <f t="shared" si="146"/>
        <v>0</v>
      </c>
      <c r="AG634" s="250">
        <f t="shared" si="146"/>
        <v>0</v>
      </c>
      <c r="AH634" s="250">
        <f t="shared" si="146"/>
        <v>351</v>
      </c>
      <c r="AI634" s="250">
        <f t="shared" si="146"/>
        <v>0</v>
      </c>
      <c r="AJ634" s="250">
        <f t="shared" si="146"/>
        <v>0</v>
      </c>
      <c r="AK634" s="250">
        <f t="shared" si="146"/>
        <v>0</v>
      </c>
      <c r="AL634" s="250">
        <f t="shared" si="146"/>
        <v>0</v>
      </c>
      <c r="AM634" s="250">
        <f t="shared" si="146"/>
        <v>0</v>
      </c>
      <c r="AN634" s="250">
        <f t="shared" si="146"/>
        <v>0</v>
      </c>
      <c r="AO634" s="250">
        <f t="shared" si="146"/>
        <v>0</v>
      </c>
      <c r="AP634" s="250">
        <f t="shared" si="146"/>
        <v>0</v>
      </c>
      <c r="AQ634" s="250">
        <f t="shared" si="146"/>
        <v>0</v>
      </c>
      <c r="AR634" s="250">
        <f t="shared" si="146"/>
        <v>0</v>
      </c>
      <c r="AS634" s="250">
        <f t="shared" si="146"/>
        <v>0</v>
      </c>
      <c r="AT634" s="223">
        <f t="shared" si="146"/>
        <v>0</v>
      </c>
      <c r="AU634" s="250">
        <f t="shared" si="146"/>
        <v>0</v>
      </c>
      <c r="AV634" s="250">
        <f t="shared" si="146"/>
        <v>0</v>
      </c>
      <c r="AW634" s="250">
        <f t="shared" si="146"/>
        <v>0</v>
      </c>
      <c r="AX634" s="250">
        <f t="shared" si="146"/>
        <v>0</v>
      </c>
      <c r="AY634" s="250">
        <f t="shared" si="146"/>
        <v>0</v>
      </c>
      <c r="AZ634" s="250">
        <f t="shared" si="146"/>
        <v>0</v>
      </c>
      <c r="BA634" s="251"/>
    </row>
    <row r="635" spans="1:53" s="206" customFormat="1" ht="15" customHeight="1">
      <c r="A635" s="206" t="s">
        <v>364</v>
      </c>
      <c r="B635" s="207" t="s">
        <v>1173</v>
      </c>
      <c r="C635" s="210" t="s">
        <v>1267</v>
      </c>
      <c r="D635" s="207" t="s">
        <v>1217</v>
      </c>
      <c r="E635" s="208">
        <f t="shared" ref="E635:AZ635" si="147">SUM(E636:E641)</f>
        <v>190</v>
      </c>
      <c r="F635" s="208">
        <f t="shared" si="147"/>
        <v>0</v>
      </c>
      <c r="G635" s="208">
        <f t="shared" si="147"/>
        <v>0</v>
      </c>
      <c r="H635" s="208">
        <f t="shared" si="147"/>
        <v>0</v>
      </c>
      <c r="I635" s="208">
        <f t="shared" si="147"/>
        <v>0</v>
      </c>
      <c r="J635" s="208">
        <f t="shared" si="147"/>
        <v>0</v>
      </c>
      <c r="K635" s="208">
        <f t="shared" si="147"/>
        <v>0</v>
      </c>
      <c r="L635" s="208">
        <f t="shared" si="147"/>
        <v>0</v>
      </c>
      <c r="M635" s="208">
        <f t="shared" si="147"/>
        <v>0</v>
      </c>
      <c r="N635" s="208">
        <f t="shared" si="147"/>
        <v>0</v>
      </c>
      <c r="O635" s="208">
        <f t="shared" si="147"/>
        <v>0</v>
      </c>
      <c r="P635" s="208">
        <f t="shared" si="147"/>
        <v>0</v>
      </c>
      <c r="Q635" s="208">
        <f t="shared" si="147"/>
        <v>0</v>
      </c>
      <c r="R635" s="208">
        <f t="shared" si="147"/>
        <v>0</v>
      </c>
      <c r="S635" s="208">
        <f t="shared" si="147"/>
        <v>0</v>
      </c>
      <c r="T635" s="208">
        <f t="shared" si="147"/>
        <v>0</v>
      </c>
      <c r="U635" s="208">
        <f t="shared" si="147"/>
        <v>0</v>
      </c>
      <c r="V635" s="208">
        <f t="shared" si="147"/>
        <v>0</v>
      </c>
      <c r="W635" s="208">
        <f t="shared" si="147"/>
        <v>0</v>
      </c>
      <c r="X635" s="208">
        <f t="shared" si="147"/>
        <v>0</v>
      </c>
      <c r="Y635" s="208">
        <f t="shared" si="147"/>
        <v>0</v>
      </c>
      <c r="Z635" s="208">
        <f t="shared" si="147"/>
        <v>0</v>
      </c>
      <c r="AA635" s="208">
        <f t="shared" si="147"/>
        <v>0</v>
      </c>
      <c r="AB635" s="208">
        <f t="shared" si="147"/>
        <v>0</v>
      </c>
      <c r="AC635" s="208">
        <f t="shared" si="147"/>
        <v>0</v>
      </c>
      <c r="AD635" s="208">
        <f t="shared" si="147"/>
        <v>0</v>
      </c>
      <c r="AE635" s="208">
        <f t="shared" si="147"/>
        <v>0</v>
      </c>
      <c r="AF635" s="208">
        <f t="shared" si="147"/>
        <v>0</v>
      </c>
      <c r="AG635" s="208">
        <f t="shared" si="147"/>
        <v>0</v>
      </c>
      <c r="AH635" s="208">
        <f t="shared" si="147"/>
        <v>190</v>
      </c>
      <c r="AI635" s="208">
        <f t="shared" si="147"/>
        <v>0</v>
      </c>
      <c r="AJ635" s="208">
        <f t="shared" si="147"/>
        <v>0</v>
      </c>
      <c r="AK635" s="208">
        <f t="shared" si="147"/>
        <v>0</v>
      </c>
      <c r="AL635" s="208">
        <f t="shared" si="147"/>
        <v>0</v>
      </c>
      <c r="AM635" s="208">
        <f t="shared" si="147"/>
        <v>0</v>
      </c>
      <c r="AN635" s="208">
        <f t="shared" si="147"/>
        <v>0</v>
      </c>
      <c r="AO635" s="208">
        <f t="shared" si="147"/>
        <v>0</v>
      </c>
      <c r="AP635" s="208">
        <f t="shared" si="147"/>
        <v>0</v>
      </c>
      <c r="AQ635" s="208">
        <f t="shared" si="147"/>
        <v>0</v>
      </c>
      <c r="AR635" s="208">
        <f t="shared" si="147"/>
        <v>0</v>
      </c>
      <c r="AS635" s="208">
        <f t="shared" si="147"/>
        <v>0</v>
      </c>
      <c r="AT635" s="208">
        <f t="shared" si="147"/>
        <v>0</v>
      </c>
      <c r="AU635" s="208">
        <f t="shared" si="147"/>
        <v>0</v>
      </c>
      <c r="AV635" s="208">
        <f t="shared" si="147"/>
        <v>0</v>
      </c>
      <c r="AW635" s="208">
        <f t="shared" si="147"/>
        <v>0</v>
      </c>
      <c r="AX635" s="208">
        <f t="shared" si="147"/>
        <v>0</v>
      </c>
      <c r="AY635" s="208">
        <f t="shared" si="147"/>
        <v>0</v>
      </c>
      <c r="AZ635" s="208">
        <f t="shared" si="147"/>
        <v>0</v>
      </c>
      <c r="BA635" s="209"/>
    </row>
    <row r="636" spans="1:53" ht="15.6">
      <c r="B636" s="11" t="s">
        <v>539</v>
      </c>
      <c r="C636" s="12" t="s">
        <v>989</v>
      </c>
      <c r="D636" s="3"/>
      <c r="E636" s="4"/>
      <c r="F636" s="4"/>
      <c r="G636" s="3" t="s">
        <v>515</v>
      </c>
      <c r="H636" s="3" t="s">
        <v>453</v>
      </c>
      <c r="I636" s="4"/>
      <c r="J636" s="4"/>
      <c r="K636" s="4"/>
      <c r="L636" s="4"/>
      <c r="M636" s="4"/>
      <c r="N636" s="4"/>
      <c r="O636" s="4">
        <f>+E636</f>
        <v>0</v>
      </c>
      <c r="P636" s="4"/>
      <c r="Q636" s="4"/>
      <c r="R636" s="3" t="s">
        <v>354</v>
      </c>
      <c r="S636" s="3" t="s">
        <v>3</v>
      </c>
      <c r="T636" s="3" t="s">
        <v>153</v>
      </c>
      <c r="U636" s="3" t="s">
        <v>154</v>
      </c>
      <c r="V636" s="3" t="s">
        <v>192</v>
      </c>
      <c r="W636" s="3" t="s">
        <v>416</v>
      </c>
      <c r="X636" s="3"/>
      <c r="Y636" s="3"/>
      <c r="Z636" s="3" t="s">
        <v>250</v>
      </c>
      <c r="AA636" s="3"/>
      <c r="AB636" s="3"/>
      <c r="AC636" s="3"/>
      <c r="AD636" s="3"/>
      <c r="AE636" s="3"/>
      <c r="AF636" s="3"/>
      <c r="AG636" s="3"/>
      <c r="AH636" s="4">
        <f t="shared" ref="AH636:AH641" si="148">+E636</f>
        <v>0</v>
      </c>
      <c r="AI636" s="3"/>
      <c r="AJ636" s="3"/>
      <c r="AK636" s="3"/>
      <c r="AL636" s="3"/>
      <c r="AM636" s="3"/>
      <c r="AN636" s="3"/>
      <c r="AO636" s="3" t="s">
        <v>966</v>
      </c>
      <c r="AP636" s="3"/>
      <c r="AQ636" s="4"/>
      <c r="AR636" s="3"/>
      <c r="AS636" s="3"/>
      <c r="AT636" s="3"/>
      <c r="AU636" s="3"/>
      <c r="AV636" s="3"/>
      <c r="AW636" s="99"/>
      <c r="AX636" s="3"/>
      <c r="AY636" s="3"/>
      <c r="AZ636" s="3"/>
    </row>
    <row r="637" spans="1:53" ht="15.6">
      <c r="B637" s="11" t="s">
        <v>1143</v>
      </c>
      <c r="C637" s="12" t="s">
        <v>989</v>
      </c>
      <c r="D637" s="3"/>
      <c r="E637" s="4">
        <v>31</v>
      </c>
      <c r="F637" s="4"/>
      <c r="G637" s="3" t="s">
        <v>230</v>
      </c>
      <c r="H637" s="3" t="s">
        <v>1290</v>
      </c>
      <c r="I637" s="4"/>
      <c r="J637" s="4"/>
      <c r="K637" s="4"/>
      <c r="L637" s="4"/>
      <c r="M637" s="4"/>
      <c r="N637" s="4"/>
      <c r="O637" s="4"/>
      <c r="P637" s="4"/>
      <c r="Q637" s="4"/>
      <c r="R637" s="3"/>
      <c r="S637" s="3"/>
      <c r="T637" s="3" t="s">
        <v>154</v>
      </c>
      <c r="U637" s="3" t="s">
        <v>225</v>
      </c>
      <c r="V637" s="3"/>
      <c r="W637" s="3"/>
      <c r="X637" s="3"/>
      <c r="Y637" s="3"/>
      <c r="Z637" s="3"/>
      <c r="AA637" s="3" t="s">
        <v>181</v>
      </c>
      <c r="AB637" s="3" t="s">
        <v>404</v>
      </c>
      <c r="AC637" s="3" t="s">
        <v>583</v>
      </c>
      <c r="AD637" s="3" t="s">
        <v>501</v>
      </c>
      <c r="AE637" s="3"/>
      <c r="AF637" s="3"/>
      <c r="AG637" s="3"/>
      <c r="AH637" s="4">
        <f t="shared" si="148"/>
        <v>31</v>
      </c>
      <c r="AI637" s="3"/>
      <c r="AJ637" s="3"/>
      <c r="AK637" s="3"/>
      <c r="AL637" s="3"/>
      <c r="AM637" s="3"/>
      <c r="AN637" s="3"/>
      <c r="AO637" s="3" t="s">
        <v>966</v>
      </c>
      <c r="AP637" s="3"/>
      <c r="AQ637" s="4"/>
      <c r="AR637" s="3"/>
      <c r="AS637" s="3"/>
      <c r="AT637" s="3"/>
      <c r="AU637" s="3"/>
      <c r="AV637" s="3"/>
      <c r="AW637" s="99"/>
      <c r="AX637" s="3"/>
      <c r="AY637" s="3"/>
      <c r="AZ637" s="3"/>
    </row>
    <row r="638" spans="1:53" ht="15.6">
      <c r="B638" s="11" t="s">
        <v>1144</v>
      </c>
      <c r="C638" s="12" t="s">
        <v>989</v>
      </c>
      <c r="D638" s="3"/>
      <c r="E638" s="4">
        <v>37</v>
      </c>
      <c r="F638" s="4"/>
      <c r="G638" s="3" t="s">
        <v>230</v>
      </c>
      <c r="H638" s="3" t="s">
        <v>1290</v>
      </c>
      <c r="I638" s="4"/>
      <c r="J638" s="4"/>
      <c r="K638" s="4"/>
      <c r="L638" s="4"/>
      <c r="M638" s="4"/>
      <c r="N638" s="4"/>
      <c r="O638" s="4"/>
      <c r="P638" s="4"/>
      <c r="Q638" s="4"/>
      <c r="R638" s="3"/>
      <c r="S638" s="3"/>
      <c r="T638" s="3" t="s">
        <v>154</v>
      </c>
      <c r="U638" s="3" t="s">
        <v>225</v>
      </c>
      <c r="V638" s="3"/>
      <c r="W638" s="3"/>
      <c r="X638" s="3"/>
      <c r="Y638" s="3"/>
      <c r="Z638" s="3"/>
      <c r="AA638" s="3" t="s">
        <v>181</v>
      </c>
      <c r="AB638" s="3" t="s">
        <v>404</v>
      </c>
      <c r="AC638" s="3" t="s">
        <v>598</v>
      </c>
      <c r="AD638" s="3" t="s">
        <v>501</v>
      </c>
      <c r="AE638" s="3"/>
      <c r="AF638" s="3"/>
      <c r="AG638" s="3"/>
      <c r="AH638" s="4">
        <f t="shared" si="148"/>
        <v>37</v>
      </c>
      <c r="AI638" s="3"/>
      <c r="AJ638" s="3"/>
      <c r="AK638" s="3"/>
      <c r="AL638" s="3"/>
      <c r="AM638" s="3"/>
      <c r="AN638" s="3"/>
      <c r="AO638" s="3" t="s">
        <v>966</v>
      </c>
      <c r="AP638" s="3"/>
      <c r="AQ638" s="4"/>
      <c r="AR638" s="3"/>
      <c r="AS638" s="3"/>
      <c r="AT638" s="3"/>
      <c r="AU638" s="3"/>
      <c r="AV638" s="3"/>
      <c r="AW638" s="99"/>
      <c r="AX638" s="3"/>
      <c r="AY638" s="3"/>
      <c r="AZ638" s="3"/>
    </row>
    <row r="639" spans="1:53" ht="15.6">
      <c r="B639" s="11" t="s">
        <v>1145</v>
      </c>
      <c r="C639" s="12" t="s">
        <v>989</v>
      </c>
      <c r="D639" s="3"/>
      <c r="E639" s="4">
        <v>34</v>
      </c>
      <c r="F639" s="4"/>
      <c r="G639" s="3" t="s">
        <v>230</v>
      </c>
      <c r="H639" s="3" t="s">
        <v>1290</v>
      </c>
      <c r="I639" s="4"/>
      <c r="J639" s="4"/>
      <c r="K639" s="4"/>
      <c r="L639" s="4"/>
      <c r="M639" s="4"/>
      <c r="N639" s="4"/>
      <c r="O639" s="4"/>
      <c r="P639" s="4"/>
      <c r="Q639" s="4"/>
      <c r="R639" s="3"/>
      <c r="S639" s="3"/>
      <c r="T639" s="3" t="s">
        <v>154</v>
      </c>
      <c r="U639" s="3" t="s">
        <v>225</v>
      </c>
      <c r="V639" s="3"/>
      <c r="W639" s="3"/>
      <c r="X639" s="3"/>
      <c r="Y639" s="3"/>
      <c r="Z639" s="3"/>
      <c r="AA639" s="3" t="s">
        <v>181</v>
      </c>
      <c r="AB639" s="3" t="s">
        <v>404</v>
      </c>
      <c r="AC639" s="3" t="s">
        <v>405</v>
      </c>
      <c r="AD639" s="3" t="s">
        <v>501</v>
      </c>
      <c r="AE639" s="3"/>
      <c r="AF639" s="3"/>
      <c r="AG639" s="3"/>
      <c r="AH639" s="4">
        <f t="shared" si="148"/>
        <v>34</v>
      </c>
      <c r="AI639" s="3"/>
      <c r="AJ639" s="3"/>
      <c r="AK639" s="3"/>
      <c r="AL639" s="3"/>
      <c r="AM639" s="3"/>
      <c r="AN639" s="3"/>
      <c r="AO639" s="3" t="s">
        <v>966</v>
      </c>
      <c r="AP639" s="3"/>
      <c r="AQ639" s="4"/>
      <c r="AR639" s="3"/>
      <c r="AS639" s="3"/>
      <c r="AT639" s="3"/>
      <c r="AU639" s="3"/>
      <c r="AV639" s="3"/>
      <c r="AW639" s="99"/>
      <c r="AX639" s="3"/>
      <c r="AY639" s="3"/>
      <c r="AZ639" s="3"/>
    </row>
    <row r="640" spans="1:53" ht="15.6">
      <c r="B640" s="11" t="s">
        <v>1146</v>
      </c>
      <c r="C640" s="12" t="s">
        <v>989</v>
      </c>
      <c r="D640" s="3"/>
      <c r="E640" s="4">
        <v>40</v>
      </c>
      <c r="F640" s="4"/>
      <c r="G640" s="3" t="s">
        <v>230</v>
      </c>
      <c r="H640" s="3" t="s">
        <v>1290</v>
      </c>
      <c r="I640" s="4"/>
      <c r="J640" s="4"/>
      <c r="K640" s="4"/>
      <c r="L640" s="4"/>
      <c r="M640" s="4"/>
      <c r="N640" s="4"/>
      <c r="O640" s="4"/>
      <c r="P640" s="4"/>
      <c r="Q640" s="4"/>
      <c r="R640" s="3"/>
      <c r="S640" s="3"/>
      <c r="T640" s="3" t="s">
        <v>154</v>
      </c>
      <c r="U640" s="3" t="s">
        <v>225</v>
      </c>
      <c r="V640" s="3"/>
      <c r="W640" s="3"/>
      <c r="X640" s="3"/>
      <c r="Y640" s="3"/>
      <c r="Z640" s="3"/>
      <c r="AA640" s="3" t="s">
        <v>181</v>
      </c>
      <c r="AB640" s="3" t="s">
        <v>404</v>
      </c>
      <c r="AC640" s="3" t="s">
        <v>583</v>
      </c>
      <c r="AD640" s="3" t="s">
        <v>501</v>
      </c>
      <c r="AE640" s="3"/>
      <c r="AF640" s="3"/>
      <c r="AG640" s="3"/>
      <c r="AH640" s="4">
        <f t="shared" si="148"/>
        <v>40</v>
      </c>
      <c r="AI640" s="3"/>
      <c r="AJ640" s="3"/>
      <c r="AK640" s="3"/>
      <c r="AL640" s="3"/>
      <c r="AM640" s="3"/>
      <c r="AN640" s="3"/>
      <c r="AO640" s="3" t="s">
        <v>966</v>
      </c>
      <c r="AP640" s="3"/>
      <c r="AQ640" s="4"/>
      <c r="AR640" s="3"/>
      <c r="AS640" s="3"/>
      <c r="AT640" s="3"/>
      <c r="AU640" s="3"/>
      <c r="AV640" s="3"/>
      <c r="AW640" s="99"/>
      <c r="AX640" s="3"/>
      <c r="AY640" s="3"/>
      <c r="AZ640" s="3"/>
    </row>
    <row r="641" spans="1:53" ht="15.6">
      <c r="B641" s="11" t="s">
        <v>1147</v>
      </c>
      <c r="C641" s="12" t="s">
        <v>986</v>
      </c>
      <c r="D641" s="3"/>
      <c r="E641" s="4">
        <v>48</v>
      </c>
      <c r="F641" s="4"/>
      <c r="G641" s="3" t="s">
        <v>230</v>
      </c>
      <c r="H641" s="3" t="s">
        <v>1290</v>
      </c>
      <c r="I641" s="4"/>
      <c r="J641" s="4"/>
      <c r="K641" s="4"/>
      <c r="L641" s="4"/>
      <c r="M641" s="4"/>
      <c r="N641" s="4"/>
      <c r="O641" s="4"/>
      <c r="P641" s="4"/>
      <c r="Q641" s="4"/>
      <c r="R641" s="3" t="s">
        <v>354</v>
      </c>
      <c r="S641" s="3" t="s">
        <v>3</v>
      </c>
      <c r="T641" s="3" t="s">
        <v>153</v>
      </c>
      <c r="U641" s="3" t="s">
        <v>225</v>
      </c>
      <c r="V641" s="3" t="s">
        <v>156</v>
      </c>
      <c r="W641" s="3" t="s">
        <v>416</v>
      </c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4">
        <f t="shared" si="148"/>
        <v>48</v>
      </c>
      <c r="AI641" s="3"/>
      <c r="AJ641" s="3"/>
      <c r="AK641" s="3"/>
      <c r="AL641" s="3"/>
      <c r="AM641" s="3"/>
      <c r="AN641" s="3"/>
      <c r="AO641" s="3" t="s">
        <v>966</v>
      </c>
      <c r="AP641" s="3"/>
      <c r="AQ641" s="4"/>
      <c r="AR641" s="3"/>
      <c r="AS641" s="3"/>
      <c r="AT641" s="3"/>
      <c r="AU641" s="3"/>
      <c r="AV641" s="3"/>
      <c r="AW641" s="99"/>
      <c r="AX641" s="3"/>
      <c r="AY641" s="3"/>
      <c r="AZ641" s="3"/>
    </row>
    <row r="642" spans="1:53" s="206" customFormat="1">
      <c r="A642" s="206" t="s">
        <v>364</v>
      </c>
      <c r="B642" s="207" t="s">
        <v>1174</v>
      </c>
      <c r="C642" s="210" t="s">
        <v>1268</v>
      </c>
      <c r="D642" s="207" t="s">
        <v>1217</v>
      </c>
      <c r="E642" s="208">
        <f>SUM(E643:E646)</f>
        <v>161</v>
      </c>
      <c r="F642" s="208">
        <f>SUM(F643:F646)</f>
        <v>0</v>
      </c>
      <c r="G642" s="212"/>
      <c r="H642" s="212"/>
      <c r="I642" s="208">
        <f t="shared" ref="I642:AL642" si="149">SUM(I643:I646)</f>
        <v>0</v>
      </c>
      <c r="J642" s="208">
        <f t="shared" si="149"/>
        <v>0</v>
      </c>
      <c r="K642" s="208">
        <f t="shared" si="149"/>
        <v>0</v>
      </c>
      <c r="L642" s="208">
        <f t="shared" si="149"/>
        <v>0</v>
      </c>
      <c r="M642" s="208">
        <f t="shared" si="149"/>
        <v>0</v>
      </c>
      <c r="N642" s="208">
        <f t="shared" si="149"/>
        <v>0</v>
      </c>
      <c r="O642" s="208">
        <f t="shared" si="149"/>
        <v>0</v>
      </c>
      <c r="P642" s="208">
        <f t="shared" si="149"/>
        <v>0</v>
      </c>
      <c r="Q642" s="208">
        <f t="shared" si="149"/>
        <v>0</v>
      </c>
      <c r="R642" s="208">
        <f t="shared" si="149"/>
        <v>0</v>
      </c>
      <c r="S642" s="208">
        <f t="shared" si="149"/>
        <v>0</v>
      </c>
      <c r="T642" s="208">
        <f t="shared" si="149"/>
        <v>0</v>
      </c>
      <c r="U642" s="208">
        <f t="shared" si="149"/>
        <v>0</v>
      </c>
      <c r="V642" s="208">
        <f t="shared" si="149"/>
        <v>0</v>
      </c>
      <c r="W642" s="208">
        <f t="shared" si="149"/>
        <v>0</v>
      </c>
      <c r="X642" s="208">
        <f t="shared" si="149"/>
        <v>0</v>
      </c>
      <c r="Y642" s="208">
        <f t="shared" si="149"/>
        <v>0</v>
      </c>
      <c r="Z642" s="208">
        <f t="shared" si="149"/>
        <v>0</v>
      </c>
      <c r="AA642" s="208">
        <f t="shared" si="149"/>
        <v>0</v>
      </c>
      <c r="AB642" s="208">
        <f t="shared" si="149"/>
        <v>0</v>
      </c>
      <c r="AC642" s="208">
        <f t="shared" si="149"/>
        <v>0</v>
      </c>
      <c r="AD642" s="208">
        <f t="shared" si="149"/>
        <v>0</v>
      </c>
      <c r="AE642" s="208">
        <f t="shared" si="149"/>
        <v>0</v>
      </c>
      <c r="AF642" s="208">
        <f t="shared" si="149"/>
        <v>0</v>
      </c>
      <c r="AG642" s="208">
        <f t="shared" si="149"/>
        <v>0</v>
      </c>
      <c r="AH642" s="208">
        <f t="shared" si="149"/>
        <v>161</v>
      </c>
      <c r="AI642" s="208">
        <f t="shared" si="149"/>
        <v>0</v>
      </c>
      <c r="AJ642" s="208">
        <f t="shared" si="149"/>
        <v>0</v>
      </c>
      <c r="AK642" s="208">
        <f t="shared" si="149"/>
        <v>0</v>
      </c>
      <c r="AL642" s="208">
        <f t="shared" si="149"/>
        <v>0</v>
      </c>
      <c r="AM642" s="208"/>
      <c r="AN642" s="208">
        <f t="shared" ref="AN642:AZ642" si="150">SUM(AN643:AN646)</f>
        <v>0</v>
      </c>
      <c r="AO642" s="208">
        <f t="shared" si="150"/>
        <v>0</v>
      </c>
      <c r="AP642" s="208">
        <f t="shared" si="150"/>
        <v>0</v>
      </c>
      <c r="AQ642" s="208">
        <f t="shared" si="150"/>
        <v>0</v>
      </c>
      <c r="AR642" s="208">
        <f t="shared" si="150"/>
        <v>0</v>
      </c>
      <c r="AS642" s="208">
        <f t="shared" si="150"/>
        <v>0</v>
      </c>
      <c r="AT642" s="208">
        <f t="shared" si="150"/>
        <v>0</v>
      </c>
      <c r="AU642" s="208">
        <f t="shared" si="150"/>
        <v>0</v>
      </c>
      <c r="AV642" s="208">
        <f t="shared" si="150"/>
        <v>0</v>
      </c>
      <c r="AW642" s="208">
        <f t="shared" si="150"/>
        <v>0</v>
      </c>
      <c r="AX642" s="208">
        <f t="shared" si="150"/>
        <v>0</v>
      </c>
      <c r="AY642" s="208">
        <f t="shared" si="150"/>
        <v>0</v>
      </c>
      <c r="AZ642" s="208">
        <f t="shared" si="150"/>
        <v>0</v>
      </c>
      <c r="BA642" s="209"/>
    </row>
    <row r="643" spans="1:53" ht="15.6">
      <c r="B643" s="11" t="s">
        <v>539</v>
      </c>
      <c r="C643" s="12" t="s">
        <v>989</v>
      </c>
      <c r="D643" s="207"/>
      <c r="E643" s="4"/>
      <c r="F643" s="4"/>
      <c r="G643" s="3" t="s">
        <v>359</v>
      </c>
      <c r="H643" s="3" t="s">
        <v>359</v>
      </c>
      <c r="I643" s="4"/>
      <c r="J643" s="4"/>
      <c r="K643" s="4"/>
      <c r="L643" s="4"/>
      <c r="M643" s="4"/>
      <c r="N643" s="4"/>
      <c r="O643" s="4">
        <f>+E643</f>
        <v>0</v>
      </c>
      <c r="P643" s="4"/>
      <c r="Q643" s="4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4"/>
      <c r="AI643" s="3"/>
      <c r="AJ643" s="3"/>
      <c r="AK643" s="3"/>
      <c r="AL643" s="3"/>
      <c r="AM643" s="3"/>
      <c r="AN643" s="3"/>
      <c r="AO643" s="3"/>
      <c r="AP643" s="3"/>
      <c r="AQ643" s="4"/>
      <c r="AR643" s="3"/>
      <c r="AS643" s="3"/>
      <c r="AT643" s="3"/>
      <c r="AU643" s="3"/>
      <c r="AV643" s="3"/>
      <c r="AW643" s="99"/>
      <c r="AX643" s="3"/>
      <c r="AY643" s="3"/>
      <c r="AZ643" s="3"/>
    </row>
    <row r="644" spans="1:53" ht="15.6">
      <c r="B644" s="11" t="s">
        <v>954</v>
      </c>
      <c r="C644" s="12" t="s">
        <v>989</v>
      </c>
      <c r="D644" s="207"/>
      <c r="E644" s="4">
        <v>60</v>
      </c>
      <c r="F644" s="4"/>
      <c r="G644" s="3" t="s">
        <v>230</v>
      </c>
      <c r="H644" s="3" t="s">
        <v>1290</v>
      </c>
      <c r="I644" s="4"/>
      <c r="J644" s="4"/>
      <c r="K644" s="4"/>
      <c r="L644" s="4"/>
      <c r="M644" s="4"/>
      <c r="N644" s="4"/>
      <c r="O644" s="4"/>
      <c r="P644" s="4"/>
      <c r="Q644" s="4"/>
      <c r="R644" s="3"/>
      <c r="S644" s="3"/>
      <c r="T644" s="3" t="s">
        <v>154</v>
      </c>
      <c r="U644" s="3" t="s">
        <v>225</v>
      </c>
      <c r="V644" s="3"/>
      <c r="W644" s="3"/>
      <c r="X644" s="3"/>
      <c r="Y644" s="3"/>
      <c r="Z644" s="3"/>
      <c r="AA644" s="3"/>
      <c r="AB644" s="3"/>
      <c r="AC644" s="3" t="s">
        <v>583</v>
      </c>
      <c r="AD644" s="3"/>
      <c r="AE644" s="3"/>
      <c r="AF644" s="3"/>
      <c r="AG644" s="3"/>
      <c r="AH644" s="4">
        <f>+E644</f>
        <v>60</v>
      </c>
      <c r="AI644" s="3"/>
      <c r="AJ644" s="3"/>
      <c r="AK644" s="3"/>
      <c r="AL644" s="3"/>
      <c r="AM644" s="3"/>
      <c r="AN644" s="3"/>
      <c r="AO644" s="3" t="s">
        <v>966</v>
      </c>
      <c r="AP644" s="3"/>
      <c r="AQ644" s="4"/>
      <c r="AR644" s="3"/>
      <c r="AS644" s="3"/>
      <c r="AT644" s="3"/>
      <c r="AU644" s="3"/>
      <c r="AV644" s="3"/>
      <c r="AW644" s="99"/>
      <c r="AX644" s="3"/>
      <c r="AY644" s="3"/>
      <c r="AZ644" s="3"/>
    </row>
    <row r="645" spans="1:53" ht="15.6">
      <c r="B645" s="11" t="s">
        <v>955</v>
      </c>
      <c r="C645" s="12" t="s">
        <v>989</v>
      </c>
      <c r="D645" s="207"/>
      <c r="E645" s="4">
        <v>49</v>
      </c>
      <c r="F645" s="4"/>
      <c r="G645" s="3" t="s">
        <v>230</v>
      </c>
      <c r="H645" s="3" t="s">
        <v>1290</v>
      </c>
      <c r="I645" s="4"/>
      <c r="J645" s="4"/>
      <c r="K645" s="4"/>
      <c r="L645" s="4"/>
      <c r="M645" s="4"/>
      <c r="N645" s="4"/>
      <c r="O645" s="4"/>
      <c r="P645" s="4"/>
      <c r="Q645" s="4"/>
      <c r="R645" s="3"/>
      <c r="S645" s="3"/>
      <c r="T645" s="3" t="s">
        <v>154</v>
      </c>
      <c r="U645" s="3" t="s">
        <v>225</v>
      </c>
      <c r="V645" s="3"/>
      <c r="W645" s="3"/>
      <c r="X645" s="3"/>
      <c r="Y645" s="3"/>
      <c r="Z645" s="3"/>
      <c r="AA645" s="3"/>
      <c r="AB645" s="3"/>
      <c r="AC645" s="3" t="s">
        <v>583</v>
      </c>
      <c r="AD645" s="3"/>
      <c r="AE645" s="3"/>
      <c r="AF645" s="3"/>
      <c r="AG645" s="3"/>
      <c r="AH645" s="4">
        <f>+E645</f>
        <v>49</v>
      </c>
      <c r="AI645" s="3"/>
      <c r="AJ645" s="3"/>
      <c r="AK645" s="3"/>
      <c r="AL645" s="3"/>
      <c r="AM645" s="3"/>
      <c r="AN645" s="3"/>
      <c r="AO645" s="3" t="s">
        <v>966</v>
      </c>
      <c r="AP645" s="3"/>
      <c r="AQ645" s="4"/>
      <c r="AR645" s="3"/>
      <c r="AS645" s="3"/>
      <c r="AT645" s="3"/>
      <c r="AU645" s="3"/>
      <c r="AV645" s="3"/>
      <c r="AW645" s="99"/>
      <c r="AX645" s="3"/>
      <c r="AY645" s="3"/>
      <c r="AZ645" s="3"/>
    </row>
    <row r="646" spans="1:53" ht="15.6">
      <c r="B646" s="11" t="s">
        <v>545</v>
      </c>
      <c r="C646" s="12" t="s">
        <v>986</v>
      </c>
      <c r="D646" s="207"/>
      <c r="E646" s="4">
        <v>52</v>
      </c>
      <c r="F646" s="4"/>
      <c r="G646" s="3" t="s">
        <v>515</v>
      </c>
      <c r="H646" s="3" t="s">
        <v>453</v>
      </c>
      <c r="I646" s="4"/>
      <c r="J646" s="4"/>
      <c r="K646" s="4"/>
      <c r="L646" s="4"/>
      <c r="M646" s="4"/>
      <c r="N646" s="4"/>
      <c r="O646" s="4"/>
      <c r="P646" s="4"/>
      <c r="Q646" s="4"/>
      <c r="R646" s="3" t="s">
        <v>354</v>
      </c>
      <c r="S646" s="3" t="s">
        <v>3</v>
      </c>
      <c r="T646" s="3" t="s">
        <v>990</v>
      </c>
      <c r="U646" s="3" t="s">
        <v>225</v>
      </c>
      <c r="V646" s="3" t="s">
        <v>192</v>
      </c>
      <c r="W646" s="3" t="s">
        <v>416</v>
      </c>
      <c r="X646" s="3"/>
      <c r="Y646" s="3"/>
      <c r="Z646" s="3" t="s">
        <v>250</v>
      </c>
      <c r="AA646" s="3"/>
      <c r="AB646" s="3"/>
      <c r="AC646" s="3" t="s">
        <v>583</v>
      </c>
      <c r="AD646" s="3"/>
      <c r="AE646" s="3"/>
      <c r="AF646" s="3"/>
      <c r="AG646" s="3"/>
      <c r="AH646" s="4">
        <f>+E646</f>
        <v>52</v>
      </c>
      <c r="AI646" s="3"/>
      <c r="AJ646" s="3"/>
      <c r="AK646" s="3"/>
      <c r="AL646" s="3"/>
      <c r="AM646" s="3"/>
      <c r="AN646" s="3"/>
      <c r="AO646" s="3" t="s">
        <v>966</v>
      </c>
      <c r="AP646" s="3"/>
      <c r="AQ646" s="4"/>
      <c r="AR646" s="3"/>
      <c r="AS646" s="3"/>
      <c r="AT646" s="3"/>
      <c r="AU646" s="3"/>
      <c r="AV646" s="3"/>
      <c r="AW646" s="99"/>
      <c r="AX646" s="3"/>
      <c r="AY646" s="3"/>
      <c r="AZ646" s="3"/>
    </row>
    <row r="647" spans="1:53" s="246" customFormat="1">
      <c r="A647" s="246" t="s">
        <v>142</v>
      </c>
      <c r="B647" s="247">
        <v>28</v>
      </c>
      <c r="C647" s="268" t="s">
        <v>828</v>
      </c>
      <c r="D647" s="249"/>
      <c r="E647" s="250">
        <f t="shared" ref="E647:AZ647" si="151">SUM(E648:E677)/2</f>
        <v>966</v>
      </c>
      <c r="F647" s="250">
        <f t="shared" si="151"/>
        <v>0</v>
      </c>
      <c r="G647" s="250">
        <f t="shared" si="151"/>
        <v>0</v>
      </c>
      <c r="H647" s="250">
        <f t="shared" si="151"/>
        <v>0</v>
      </c>
      <c r="I647" s="250">
        <f t="shared" si="151"/>
        <v>0</v>
      </c>
      <c r="J647" s="250">
        <f t="shared" si="151"/>
        <v>0</v>
      </c>
      <c r="K647" s="250">
        <f t="shared" si="151"/>
        <v>0</v>
      </c>
      <c r="L647" s="250">
        <f t="shared" si="151"/>
        <v>0</v>
      </c>
      <c r="M647" s="250">
        <f t="shared" si="151"/>
        <v>0</v>
      </c>
      <c r="N647" s="250">
        <f t="shared" si="151"/>
        <v>0</v>
      </c>
      <c r="O647" s="250">
        <f t="shared" si="151"/>
        <v>225</v>
      </c>
      <c r="P647" s="250">
        <f t="shared" si="151"/>
        <v>0</v>
      </c>
      <c r="Q647" s="250">
        <f t="shared" si="151"/>
        <v>0</v>
      </c>
      <c r="R647" s="250">
        <f t="shared" si="151"/>
        <v>0</v>
      </c>
      <c r="S647" s="250">
        <f t="shared" si="151"/>
        <v>0</v>
      </c>
      <c r="T647" s="250">
        <f t="shared" si="151"/>
        <v>0</v>
      </c>
      <c r="U647" s="250">
        <f t="shared" si="151"/>
        <v>0</v>
      </c>
      <c r="V647" s="250">
        <f t="shared" si="151"/>
        <v>0</v>
      </c>
      <c r="W647" s="250">
        <f t="shared" si="151"/>
        <v>0</v>
      </c>
      <c r="X647" s="250">
        <f t="shared" si="151"/>
        <v>0</v>
      </c>
      <c r="Y647" s="250">
        <f t="shared" si="151"/>
        <v>0</v>
      </c>
      <c r="Z647" s="250">
        <f t="shared" si="151"/>
        <v>0</v>
      </c>
      <c r="AA647" s="250">
        <f t="shared" si="151"/>
        <v>0</v>
      </c>
      <c r="AB647" s="250">
        <f t="shared" si="151"/>
        <v>0</v>
      </c>
      <c r="AC647" s="250">
        <f t="shared" si="151"/>
        <v>0</v>
      </c>
      <c r="AD647" s="250">
        <f t="shared" si="151"/>
        <v>0</v>
      </c>
      <c r="AE647" s="250">
        <f t="shared" si="151"/>
        <v>0</v>
      </c>
      <c r="AF647" s="250">
        <f t="shared" si="151"/>
        <v>0</v>
      </c>
      <c r="AG647" s="250">
        <f t="shared" si="151"/>
        <v>0</v>
      </c>
      <c r="AH647" s="250">
        <f t="shared" si="151"/>
        <v>664</v>
      </c>
      <c r="AI647" s="250">
        <f t="shared" si="151"/>
        <v>0</v>
      </c>
      <c r="AJ647" s="250">
        <f t="shared" si="151"/>
        <v>0</v>
      </c>
      <c r="AK647" s="250">
        <f t="shared" si="151"/>
        <v>0</v>
      </c>
      <c r="AL647" s="250">
        <f t="shared" si="151"/>
        <v>0</v>
      </c>
      <c r="AM647" s="250">
        <f t="shared" si="151"/>
        <v>0</v>
      </c>
      <c r="AN647" s="250">
        <f t="shared" si="151"/>
        <v>0</v>
      </c>
      <c r="AO647" s="250">
        <f t="shared" si="151"/>
        <v>0</v>
      </c>
      <c r="AP647" s="250">
        <f t="shared" si="151"/>
        <v>0</v>
      </c>
      <c r="AQ647" s="250">
        <f t="shared" si="151"/>
        <v>0</v>
      </c>
      <c r="AR647" s="250">
        <f t="shared" si="151"/>
        <v>0</v>
      </c>
      <c r="AS647" s="250">
        <f t="shared" si="151"/>
        <v>0</v>
      </c>
      <c r="AT647" s="223">
        <f t="shared" si="151"/>
        <v>0</v>
      </c>
      <c r="AU647" s="250">
        <f t="shared" si="151"/>
        <v>0</v>
      </c>
      <c r="AV647" s="250">
        <f t="shared" si="151"/>
        <v>0</v>
      </c>
      <c r="AW647" s="250">
        <f t="shared" si="151"/>
        <v>0</v>
      </c>
      <c r="AX647" s="250">
        <f t="shared" si="151"/>
        <v>0</v>
      </c>
      <c r="AY647" s="250">
        <f t="shared" si="151"/>
        <v>0</v>
      </c>
      <c r="AZ647" s="250">
        <f t="shared" si="151"/>
        <v>0</v>
      </c>
      <c r="BA647" s="251"/>
    </row>
    <row r="648" spans="1:53" s="206" customFormat="1">
      <c r="A648" s="206" t="s">
        <v>364</v>
      </c>
      <c r="B648" s="207" t="s">
        <v>1175</v>
      </c>
      <c r="C648" s="210" t="s">
        <v>1269</v>
      </c>
      <c r="D648" s="207" t="s">
        <v>1217</v>
      </c>
      <c r="E648" s="208">
        <f t="shared" ref="E648:AZ648" si="152">SUM(E649:E655)</f>
        <v>247</v>
      </c>
      <c r="F648" s="208">
        <f t="shared" si="152"/>
        <v>0</v>
      </c>
      <c r="G648" s="208">
        <f t="shared" si="152"/>
        <v>0</v>
      </c>
      <c r="H648" s="208">
        <f t="shared" si="152"/>
        <v>0</v>
      </c>
      <c r="I648" s="208">
        <f t="shared" si="152"/>
        <v>0</v>
      </c>
      <c r="J648" s="208">
        <f t="shared" si="152"/>
        <v>0</v>
      </c>
      <c r="K648" s="208">
        <f t="shared" si="152"/>
        <v>0</v>
      </c>
      <c r="L648" s="208">
        <f t="shared" si="152"/>
        <v>0</v>
      </c>
      <c r="M648" s="208">
        <f t="shared" si="152"/>
        <v>0</v>
      </c>
      <c r="N648" s="208">
        <f t="shared" si="152"/>
        <v>0</v>
      </c>
      <c r="O648" s="208">
        <f t="shared" si="152"/>
        <v>0</v>
      </c>
      <c r="P648" s="208">
        <f t="shared" si="152"/>
        <v>0</v>
      </c>
      <c r="Q648" s="208">
        <f t="shared" si="152"/>
        <v>0</v>
      </c>
      <c r="R648" s="208">
        <f t="shared" si="152"/>
        <v>0</v>
      </c>
      <c r="S648" s="208">
        <f t="shared" si="152"/>
        <v>0</v>
      </c>
      <c r="T648" s="208">
        <f t="shared" si="152"/>
        <v>0</v>
      </c>
      <c r="U648" s="208">
        <f t="shared" si="152"/>
        <v>0</v>
      </c>
      <c r="V648" s="208">
        <f t="shared" si="152"/>
        <v>0</v>
      </c>
      <c r="W648" s="208">
        <f t="shared" si="152"/>
        <v>0</v>
      </c>
      <c r="X648" s="208">
        <f t="shared" si="152"/>
        <v>0</v>
      </c>
      <c r="Y648" s="208">
        <f t="shared" si="152"/>
        <v>0</v>
      </c>
      <c r="Z648" s="208">
        <f t="shared" si="152"/>
        <v>0</v>
      </c>
      <c r="AA648" s="208">
        <f t="shared" si="152"/>
        <v>0</v>
      </c>
      <c r="AB648" s="208">
        <f t="shared" si="152"/>
        <v>0</v>
      </c>
      <c r="AC648" s="208">
        <f t="shared" si="152"/>
        <v>0</v>
      </c>
      <c r="AD648" s="208">
        <f t="shared" si="152"/>
        <v>0</v>
      </c>
      <c r="AE648" s="208">
        <f t="shared" si="152"/>
        <v>0</v>
      </c>
      <c r="AF648" s="208">
        <f t="shared" si="152"/>
        <v>0</v>
      </c>
      <c r="AG648" s="208">
        <f t="shared" si="152"/>
        <v>0</v>
      </c>
      <c r="AH648" s="208">
        <f t="shared" si="152"/>
        <v>247</v>
      </c>
      <c r="AI648" s="208">
        <f t="shared" si="152"/>
        <v>0</v>
      </c>
      <c r="AJ648" s="208">
        <f t="shared" si="152"/>
        <v>0</v>
      </c>
      <c r="AK648" s="208">
        <f t="shared" si="152"/>
        <v>0</v>
      </c>
      <c r="AL648" s="208">
        <f t="shared" si="152"/>
        <v>0</v>
      </c>
      <c r="AM648" s="208">
        <f t="shared" si="152"/>
        <v>0</v>
      </c>
      <c r="AN648" s="208">
        <f t="shared" si="152"/>
        <v>0</v>
      </c>
      <c r="AO648" s="208">
        <f t="shared" si="152"/>
        <v>0</v>
      </c>
      <c r="AP648" s="208">
        <f t="shared" si="152"/>
        <v>0</v>
      </c>
      <c r="AQ648" s="208">
        <f t="shared" si="152"/>
        <v>0</v>
      </c>
      <c r="AR648" s="208">
        <f t="shared" si="152"/>
        <v>0</v>
      </c>
      <c r="AS648" s="208">
        <f t="shared" si="152"/>
        <v>0</v>
      </c>
      <c r="AT648" s="208">
        <f t="shared" si="152"/>
        <v>0</v>
      </c>
      <c r="AU648" s="208">
        <f t="shared" si="152"/>
        <v>0</v>
      </c>
      <c r="AV648" s="208">
        <f t="shared" si="152"/>
        <v>0</v>
      </c>
      <c r="AW648" s="208">
        <f t="shared" si="152"/>
        <v>0</v>
      </c>
      <c r="AX648" s="208">
        <f t="shared" si="152"/>
        <v>0</v>
      </c>
      <c r="AY648" s="208">
        <f t="shared" si="152"/>
        <v>0</v>
      </c>
      <c r="AZ648" s="208">
        <f t="shared" si="152"/>
        <v>0</v>
      </c>
      <c r="BA648" s="209"/>
    </row>
    <row r="649" spans="1:53" ht="15.6">
      <c r="B649" s="11" t="s">
        <v>517</v>
      </c>
      <c r="C649" s="12" t="s">
        <v>912</v>
      </c>
      <c r="D649" s="207"/>
      <c r="E649" s="4"/>
      <c r="F649" s="4"/>
      <c r="G649" s="3" t="s">
        <v>33</v>
      </c>
      <c r="H649" s="3" t="s">
        <v>33</v>
      </c>
      <c r="I649" s="4"/>
      <c r="J649" s="4"/>
      <c r="K649" s="4"/>
      <c r="L649" s="4"/>
      <c r="M649" s="4"/>
      <c r="N649" s="4"/>
      <c r="O649" s="4">
        <f>+E649</f>
        <v>0</v>
      </c>
      <c r="P649" s="4"/>
      <c r="Q649" s="4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 t="s">
        <v>583</v>
      </c>
      <c r="AD649" s="3"/>
      <c r="AE649" s="3"/>
      <c r="AF649" s="3"/>
      <c r="AG649" s="3"/>
      <c r="AH649" s="4"/>
      <c r="AI649" s="3"/>
      <c r="AJ649" s="3"/>
      <c r="AK649" s="3"/>
      <c r="AL649" s="3"/>
      <c r="AM649" s="3"/>
      <c r="AN649" s="3"/>
      <c r="AO649" s="3"/>
      <c r="AP649" s="3"/>
      <c r="AQ649" s="4"/>
      <c r="AR649" s="3"/>
      <c r="AS649" s="3"/>
      <c r="AT649" s="3"/>
      <c r="AU649" s="3"/>
      <c r="AV649" s="3"/>
      <c r="AW649" s="99"/>
      <c r="AX649" s="3"/>
      <c r="AY649" s="3"/>
      <c r="AZ649" s="3"/>
    </row>
    <row r="650" spans="1:53" ht="15.6">
      <c r="B650" s="11" t="s">
        <v>518</v>
      </c>
      <c r="C650" s="12" t="s">
        <v>989</v>
      </c>
      <c r="D650" s="207"/>
      <c r="E650" s="4">
        <v>44</v>
      </c>
      <c r="F650" s="4"/>
      <c r="G650" s="3" t="s">
        <v>230</v>
      </c>
      <c r="H650" s="3" t="s">
        <v>1290</v>
      </c>
      <c r="I650" s="4"/>
      <c r="J650" s="4"/>
      <c r="K650" s="4"/>
      <c r="L650" s="4"/>
      <c r="M650" s="4"/>
      <c r="N650" s="4"/>
      <c r="O650" s="4"/>
      <c r="P650" s="4"/>
      <c r="Q650" s="4"/>
      <c r="R650" s="3"/>
      <c r="S650" s="3"/>
      <c r="T650" s="3" t="s">
        <v>154</v>
      </c>
      <c r="U650" s="3" t="s">
        <v>225</v>
      </c>
      <c r="V650" s="3"/>
      <c r="W650" s="3"/>
      <c r="X650" s="3"/>
      <c r="Y650" s="3"/>
      <c r="Z650" s="3"/>
      <c r="AA650" s="3"/>
      <c r="AB650" s="3"/>
      <c r="AC650" s="3" t="s">
        <v>583</v>
      </c>
      <c r="AD650" s="3"/>
      <c r="AE650" s="3"/>
      <c r="AF650" s="3"/>
      <c r="AG650" s="3"/>
      <c r="AH650" s="4">
        <f t="shared" ref="AH650:AH655" si="153">+E650</f>
        <v>44</v>
      </c>
      <c r="AI650" s="3"/>
      <c r="AJ650" s="3"/>
      <c r="AK650" s="3"/>
      <c r="AL650" s="3"/>
      <c r="AM650" s="3"/>
      <c r="AN650" s="3"/>
      <c r="AO650" s="3" t="s">
        <v>966</v>
      </c>
      <c r="AP650" s="3"/>
      <c r="AQ650" s="4"/>
      <c r="AR650" s="3"/>
      <c r="AS650" s="3"/>
      <c r="AT650" s="3"/>
      <c r="AU650" s="3"/>
      <c r="AV650" s="3"/>
      <c r="AW650" s="99"/>
      <c r="AX650" s="3"/>
      <c r="AY650" s="3"/>
      <c r="AZ650" s="3"/>
    </row>
    <row r="651" spans="1:53" ht="15.6">
      <c r="B651" s="11" t="s">
        <v>519</v>
      </c>
      <c r="C651" s="12" t="s">
        <v>904</v>
      </c>
      <c r="D651" s="207"/>
      <c r="E651" s="4">
        <v>38</v>
      </c>
      <c r="F651" s="4"/>
      <c r="G651" s="3" t="s">
        <v>515</v>
      </c>
      <c r="H651" s="3" t="s">
        <v>453</v>
      </c>
      <c r="I651" s="4"/>
      <c r="J651" s="4"/>
      <c r="K651" s="4"/>
      <c r="L651" s="4"/>
      <c r="M651" s="4"/>
      <c r="N651" s="4"/>
      <c r="O651" s="4"/>
      <c r="P651" s="4"/>
      <c r="Q651" s="4"/>
      <c r="R651" s="3" t="s">
        <v>354</v>
      </c>
      <c r="S651" s="3" t="s">
        <v>3</v>
      </c>
      <c r="T651" s="3" t="s">
        <v>191</v>
      </c>
      <c r="U651" s="3" t="s">
        <v>559</v>
      </c>
      <c r="V651" s="3" t="s">
        <v>192</v>
      </c>
      <c r="W651" s="3" t="s">
        <v>416</v>
      </c>
      <c r="X651" s="3"/>
      <c r="Y651" s="3"/>
      <c r="Z651" s="3"/>
      <c r="AA651" s="3"/>
      <c r="AB651" s="3"/>
      <c r="AC651" s="3" t="s">
        <v>583</v>
      </c>
      <c r="AD651" s="3"/>
      <c r="AE651" s="3"/>
      <c r="AF651" s="3"/>
      <c r="AG651" s="3"/>
      <c r="AH651" s="4">
        <f t="shared" si="153"/>
        <v>38</v>
      </c>
      <c r="AI651" s="3"/>
      <c r="AJ651" s="3"/>
      <c r="AK651" s="3"/>
      <c r="AL651" s="3"/>
      <c r="AM651" s="3"/>
      <c r="AN651" s="3"/>
      <c r="AO651" s="3" t="s">
        <v>966</v>
      </c>
      <c r="AP651" s="3"/>
      <c r="AQ651" s="4"/>
      <c r="AR651" s="3"/>
      <c r="AS651" s="3"/>
      <c r="AT651" s="3"/>
      <c r="AU651" s="3"/>
      <c r="AV651" s="3"/>
      <c r="AW651" s="99"/>
      <c r="AX651" s="3"/>
      <c r="AY651" s="3"/>
      <c r="AZ651" s="3"/>
    </row>
    <row r="652" spans="1:53" ht="15.6">
      <c r="B652" s="11" t="s">
        <v>343</v>
      </c>
      <c r="C652" s="12" t="s">
        <v>904</v>
      </c>
      <c r="D652" s="207"/>
      <c r="E652" s="4">
        <v>29</v>
      </c>
      <c r="F652" s="4"/>
      <c r="G652" s="3" t="s">
        <v>515</v>
      </c>
      <c r="H652" s="3" t="s">
        <v>453</v>
      </c>
      <c r="I652" s="4"/>
      <c r="J652" s="4"/>
      <c r="K652" s="4"/>
      <c r="L652" s="4"/>
      <c r="M652" s="4"/>
      <c r="N652" s="4"/>
      <c r="O652" s="4"/>
      <c r="P652" s="4"/>
      <c r="Q652" s="4"/>
      <c r="R652" s="3" t="s">
        <v>354</v>
      </c>
      <c r="S652" s="3" t="s">
        <v>3</v>
      </c>
      <c r="T652" s="3" t="s">
        <v>191</v>
      </c>
      <c r="U652" s="3" t="s">
        <v>559</v>
      </c>
      <c r="V652" s="3" t="s">
        <v>192</v>
      </c>
      <c r="W652" s="3" t="s">
        <v>416</v>
      </c>
      <c r="X652" s="3"/>
      <c r="Y652" s="3"/>
      <c r="Z652" s="3"/>
      <c r="AA652" s="3"/>
      <c r="AB652" s="3"/>
      <c r="AC652" s="3" t="s">
        <v>583</v>
      </c>
      <c r="AD652" s="3"/>
      <c r="AE652" s="3"/>
      <c r="AF652" s="3"/>
      <c r="AG652" s="3"/>
      <c r="AH652" s="4">
        <f t="shared" si="153"/>
        <v>29</v>
      </c>
      <c r="AI652" s="3"/>
      <c r="AJ652" s="3"/>
      <c r="AK652" s="3"/>
      <c r="AL652" s="3"/>
      <c r="AM652" s="3"/>
      <c r="AN652" s="3"/>
      <c r="AO652" s="3" t="s">
        <v>966</v>
      </c>
      <c r="AP652" s="3"/>
      <c r="AQ652" s="4"/>
      <c r="AR652" s="3"/>
      <c r="AS652" s="3"/>
      <c r="AT652" s="3"/>
      <c r="AU652" s="3"/>
      <c r="AV652" s="3"/>
      <c r="AW652" s="99"/>
      <c r="AX652" s="3"/>
      <c r="AY652" s="3"/>
      <c r="AZ652" s="3"/>
    </row>
    <row r="653" spans="1:53" ht="15.6">
      <c r="B653" s="11" t="s">
        <v>520</v>
      </c>
      <c r="C653" s="12" t="s">
        <v>904</v>
      </c>
      <c r="D653" s="207"/>
      <c r="E653" s="4">
        <v>27</v>
      </c>
      <c r="F653" s="4"/>
      <c r="G653" s="3" t="s">
        <v>515</v>
      </c>
      <c r="H653" s="3" t="s">
        <v>453</v>
      </c>
      <c r="I653" s="4"/>
      <c r="J653" s="4"/>
      <c r="K653" s="4"/>
      <c r="L653" s="4"/>
      <c r="M653" s="4"/>
      <c r="N653" s="4"/>
      <c r="O653" s="4"/>
      <c r="P653" s="4"/>
      <c r="Q653" s="4"/>
      <c r="R653" s="3" t="s">
        <v>354</v>
      </c>
      <c r="S653" s="3" t="s">
        <v>3</v>
      </c>
      <c r="T653" s="3" t="s">
        <v>191</v>
      </c>
      <c r="U653" s="3" t="s">
        <v>559</v>
      </c>
      <c r="V653" s="3" t="s">
        <v>192</v>
      </c>
      <c r="W653" s="3" t="s">
        <v>416</v>
      </c>
      <c r="X653" s="3"/>
      <c r="Y653" s="3"/>
      <c r="Z653" s="3" t="s">
        <v>250</v>
      </c>
      <c r="AA653" s="3"/>
      <c r="AB653" s="3"/>
      <c r="AC653" s="3" t="s">
        <v>583</v>
      </c>
      <c r="AD653" s="3"/>
      <c r="AE653" s="3"/>
      <c r="AF653" s="3"/>
      <c r="AG653" s="3"/>
      <c r="AH653" s="4">
        <f t="shared" si="153"/>
        <v>27</v>
      </c>
      <c r="AI653" s="3"/>
      <c r="AJ653" s="3"/>
      <c r="AK653" s="3"/>
      <c r="AL653" s="3"/>
      <c r="AM653" s="3"/>
      <c r="AN653" s="3"/>
      <c r="AO653" s="3" t="s">
        <v>966</v>
      </c>
      <c r="AP653" s="3"/>
      <c r="AQ653" s="4"/>
      <c r="AR653" s="3"/>
      <c r="AS653" s="3"/>
      <c r="AT653" s="3"/>
      <c r="AU653" s="3"/>
      <c r="AV653" s="3"/>
      <c r="AW653" s="99"/>
      <c r="AX653" s="3"/>
      <c r="AY653" s="3"/>
      <c r="AZ653" s="3"/>
    </row>
    <row r="654" spans="1:53" ht="15.6">
      <c r="B654" s="11" t="s">
        <v>344</v>
      </c>
      <c r="C654" s="12" t="s">
        <v>989</v>
      </c>
      <c r="D654" s="207"/>
      <c r="E654" s="4">
        <v>46</v>
      </c>
      <c r="F654" s="4"/>
      <c r="G654" s="3" t="s">
        <v>230</v>
      </c>
      <c r="H654" s="3" t="s">
        <v>1290</v>
      </c>
      <c r="I654" s="4"/>
      <c r="J654" s="4"/>
      <c r="K654" s="4"/>
      <c r="L654" s="4"/>
      <c r="M654" s="4"/>
      <c r="N654" s="4"/>
      <c r="O654" s="4"/>
      <c r="P654" s="4"/>
      <c r="Q654" s="4"/>
      <c r="R654" s="3"/>
      <c r="S654" s="3"/>
      <c r="T654" s="3" t="s">
        <v>154</v>
      </c>
      <c r="U654" s="3" t="s">
        <v>225</v>
      </c>
      <c r="V654" s="3" t="s">
        <v>156</v>
      </c>
      <c r="W654" s="3"/>
      <c r="X654" s="3"/>
      <c r="Y654" s="3"/>
      <c r="Z654" s="3"/>
      <c r="AA654" s="3"/>
      <c r="AB654" s="3"/>
      <c r="AC654" s="3" t="s">
        <v>583</v>
      </c>
      <c r="AD654" s="3"/>
      <c r="AE654" s="3"/>
      <c r="AF654" s="3"/>
      <c r="AG654" s="3"/>
      <c r="AH654" s="4">
        <f t="shared" si="153"/>
        <v>46</v>
      </c>
      <c r="AI654" s="3"/>
      <c r="AJ654" s="3"/>
      <c r="AK654" s="3"/>
      <c r="AL654" s="3"/>
      <c r="AM654" s="3"/>
      <c r="AN654" s="3"/>
      <c r="AO654" s="3" t="s">
        <v>966</v>
      </c>
      <c r="AP654" s="3"/>
      <c r="AQ654" s="4"/>
      <c r="AR654" s="3"/>
      <c r="AS654" s="3"/>
      <c r="AT654" s="3"/>
      <c r="AU654" s="3"/>
      <c r="AV654" s="3"/>
      <c r="AW654" s="99"/>
      <c r="AX654" s="3"/>
      <c r="AY654" s="3"/>
      <c r="AZ654" s="3"/>
    </row>
    <row r="655" spans="1:53" ht="15.6">
      <c r="B655" s="11" t="s">
        <v>521</v>
      </c>
      <c r="C655" s="12" t="s">
        <v>986</v>
      </c>
      <c r="D655" s="207"/>
      <c r="E655" s="4">
        <v>63</v>
      </c>
      <c r="F655" s="4"/>
      <c r="G655" s="3" t="s">
        <v>359</v>
      </c>
      <c r="H655" s="3" t="s">
        <v>359</v>
      </c>
      <c r="I655" s="4"/>
      <c r="J655" s="4"/>
      <c r="K655" s="4"/>
      <c r="L655" s="4"/>
      <c r="M655" s="4"/>
      <c r="N655" s="4"/>
      <c r="O655" s="4"/>
      <c r="P655" s="4"/>
      <c r="Q655" s="4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 t="s">
        <v>583</v>
      </c>
      <c r="AD655" s="3"/>
      <c r="AE655" s="3"/>
      <c r="AF655" s="3"/>
      <c r="AG655" s="3"/>
      <c r="AH655" s="4">
        <f t="shared" si="153"/>
        <v>63</v>
      </c>
      <c r="AI655" s="3"/>
      <c r="AJ655" s="3"/>
      <c r="AK655" s="3"/>
      <c r="AL655" s="3"/>
      <c r="AM655" s="3"/>
      <c r="AN655" s="3"/>
      <c r="AO655" s="3"/>
      <c r="AP655" s="3"/>
      <c r="AQ655" s="4"/>
      <c r="AR655" s="3"/>
      <c r="AS655" s="3"/>
      <c r="AT655" s="3"/>
      <c r="AU655" s="3"/>
      <c r="AV655" s="3"/>
      <c r="AW655" s="99"/>
      <c r="AX655" s="3"/>
      <c r="AY655" s="3"/>
      <c r="AZ655" s="3"/>
    </row>
    <row r="656" spans="1:53" s="206" customFormat="1" ht="15" customHeight="1">
      <c r="A656" s="206" t="s">
        <v>364</v>
      </c>
      <c r="B656" s="207" t="s">
        <v>1176</v>
      </c>
      <c r="C656" s="210" t="s">
        <v>1270</v>
      </c>
      <c r="D656" s="207" t="s">
        <v>1217</v>
      </c>
      <c r="E656" s="208">
        <f>SUM(E657:E666)</f>
        <v>417</v>
      </c>
      <c r="F656" s="208">
        <f>SUM(F657:F666)</f>
        <v>0</v>
      </c>
      <c r="G656" s="212"/>
      <c r="H656" s="212"/>
      <c r="I656" s="213"/>
      <c r="J656" s="213"/>
      <c r="K656" s="213"/>
      <c r="L656" s="213"/>
      <c r="M656" s="213"/>
      <c r="N656" s="213"/>
      <c r="O656" s="208"/>
      <c r="P656" s="208"/>
      <c r="Q656" s="208"/>
      <c r="R656" s="212"/>
      <c r="S656" s="212"/>
      <c r="T656" s="212"/>
      <c r="U656" s="212"/>
      <c r="V656" s="212"/>
      <c r="W656" s="212"/>
      <c r="X656" s="212"/>
      <c r="Y656" s="212"/>
      <c r="Z656" s="208">
        <f t="shared" ref="Z656:AL656" si="154">SUM(Z657:Z666)</f>
        <v>0</v>
      </c>
      <c r="AA656" s="208">
        <f t="shared" si="154"/>
        <v>0</v>
      </c>
      <c r="AB656" s="208">
        <f t="shared" si="154"/>
        <v>0</v>
      </c>
      <c r="AC656" s="208">
        <f t="shared" si="154"/>
        <v>0</v>
      </c>
      <c r="AD656" s="208">
        <f t="shared" si="154"/>
        <v>0</v>
      </c>
      <c r="AE656" s="208">
        <f t="shared" si="154"/>
        <v>0</v>
      </c>
      <c r="AF656" s="208">
        <f t="shared" si="154"/>
        <v>0</v>
      </c>
      <c r="AG656" s="208">
        <f t="shared" si="154"/>
        <v>0</v>
      </c>
      <c r="AH656" s="208">
        <f t="shared" si="154"/>
        <v>417</v>
      </c>
      <c r="AI656" s="208">
        <f t="shared" si="154"/>
        <v>0</v>
      </c>
      <c r="AJ656" s="208">
        <f t="shared" si="154"/>
        <v>0</v>
      </c>
      <c r="AK656" s="208">
        <f t="shared" si="154"/>
        <v>0</v>
      </c>
      <c r="AL656" s="208">
        <f t="shared" si="154"/>
        <v>0</v>
      </c>
      <c r="AM656" s="208"/>
      <c r="AN656" s="208">
        <f t="shared" ref="AN656:AZ656" si="155">SUM(AN657:AN666)</f>
        <v>0</v>
      </c>
      <c r="AO656" s="208">
        <f t="shared" si="155"/>
        <v>0</v>
      </c>
      <c r="AP656" s="208">
        <f t="shared" si="155"/>
        <v>0</v>
      </c>
      <c r="AQ656" s="208">
        <f t="shared" si="155"/>
        <v>0</v>
      </c>
      <c r="AR656" s="208">
        <f t="shared" si="155"/>
        <v>0</v>
      </c>
      <c r="AS656" s="208">
        <f t="shared" si="155"/>
        <v>0</v>
      </c>
      <c r="AT656" s="208">
        <f t="shared" si="155"/>
        <v>0</v>
      </c>
      <c r="AU656" s="208">
        <f t="shared" si="155"/>
        <v>0</v>
      </c>
      <c r="AV656" s="208">
        <f t="shared" si="155"/>
        <v>0</v>
      </c>
      <c r="AW656" s="208">
        <f t="shared" si="155"/>
        <v>0</v>
      </c>
      <c r="AX656" s="208">
        <f t="shared" si="155"/>
        <v>0</v>
      </c>
      <c r="AY656" s="208">
        <f t="shared" si="155"/>
        <v>0</v>
      </c>
      <c r="AZ656" s="208">
        <f t="shared" si="155"/>
        <v>0</v>
      </c>
      <c r="BA656" s="209"/>
    </row>
    <row r="657" spans="1:53" ht="15.6">
      <c r="B657" s="11" t="s">
        <v>517</v>
      </c>
      <c r="C657" s="12" t="s">
        <v>912</v>
      </c>
      <c r="D657" s="207"/>
      <c r="E657" s="4"/>
      <c r="F657" s="4"/>
      <c r="G657" s="3" t="s">
        <v>33</v>
      </c>
      <c r="H657" s="3" t="s">
        <v>33</v>
      </c>
      <c r="I657" s="4"/>
      <c r="J657" s="4"/>
      <c r="K657" s="4"/>
      <c r="L657" s="4"/>
      <c r="M657" s="4"/>
      <c r="N657" s="4"/>
      <c r="O657" s="4">
        <f>+E657</f>
        <v>0</v>
      </c>
      <c r="P657" s="4"/>
      <c r="Q657" s="4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 t="s">
        <v>583</v>
      </c>
      <c r="AD657" s="3"/>
      <c r="AE657" s="3"/>
      <c r="AF657" s="3"/>
      <c r="AG657" s="3"/>
      <c r="AH657" s="4"/>
      <c r="AI657" s="3"/>
      <c r="AJ657" s="3"/>
      <c r="AK657" s="3"/>
      <c r="AL657" s="3"/>
      <c r="AM657" s="3"/>
      <c r="AN657" s="3"/>
      <c r="AO657" s="3"/>
      <c r="AP657" s="3"/>
      <c r="AQ657" s="4"/>
      <c r="AR657" s="3"/>
      <c r="AS657" s="3"/>
      <c r="AT657" s="3"/>
      <c r="AU657" s="3"/>
      <c r="AV657" s="3"/>
      <c r="AW657" s="99"/>
      <c r="AX657" s="3"/>
      <c r="AY657" s="3"/>
      <c r="AZ657" s="3"/>
    </row>
    <row r="658" spans="1:53" ht="15.6">
      <c r="B658" s="11" t="s">
        <v>537</v>
      </c>
      <c r="C658" s="12" t="s">
        <v>989</v>
      </c>
      <c r="D658" s="207"/>
      <c r="E658" s="4">
        <v>35</v>
      </c>
      <c r="F658" s="4"/>
      <c r="G658" s="3" t="s">
        <v>230</v>
      </c>
      <c r="H658" s="3" t="s">
        <v>1290</v>
      </c>
      <c r="I658" s="4"/>
      <c r="J658" s="4"/>
      <c r="K658" s="4"/>
      <c r="L658" s="4"/>
      <c r="M658" s="4"/>
      <c r="N658" s="4"/>
      <c r="O658" s="4"/>
      <c r="P658" s="4"/>
      <c r="Q658" s="4"/>
      <c r="R658" s="3"/>
      <c r="S658" s="3"/>
      <c r="T658" s="3" t="s">
        <v>154</v>
      </c>
      <c r="U658" s="3" t="s">
        <v>225</v>
      </c>
      <c r="V658" s="3"/>
      <c r="W658" s="3"/>
      <c r="X658" s="3"/>
      <c r="Y658" s="3"/>
      <c r="Z658" s="3"/>
      <c r="AA658" s="3"/>
      <c r="AB658" s="3"/>
      <c r="AC658" s="3" t="s">
        <v>583</v>
      </c>
      <c r="AD658" s="3"/>
      <c r="AE658" s="3"/>
      <c r="AF658" s="3"/>
      <c r="AG658" s="3"/>
      <c r="AH658" s="4">
        <f t="shared" ref="AH658:AH666" si="156">+E658</f>
        <v>35</v>
      </c>
      <c r="AI658" s="3"/>
      <c r="AJ658" s="3"/>
      <c r="AK658" s="3"/>
      <c r="AL658" s="3"/>
      <c r="AM658" s="3"/>
      <c r="AN658" s="3"/>
      <c r="AO658" s="3" t="s">
        <v>966</v>
      </c>
      <c r="AP658" s="3"/>
      <c r="AQ658" s="4"/>
      <c r="AR658" s="3"/>
      <c r="AS658" s="3"/>
      <c r="AT658" s="3"/>
      <c r="AU658" s="3"/>
      <c r="AV658" s="3"/>
      <c r="AW658" s="99"/>
      <c r="AX658" s="3"/>
      <c r="AY658" s="3"/>
      <c r="AZ658" s="3"/>
    </row>
    <row r="659" spans="1:53" ht="15.6">
      <c r="B659" s="11" t="s">
        <v>538</v>
      </c>
      <c r="C659" s="12" t="s">
        <v>989</v>
      </c>
      <c r="D659" s="207"/>
      <c r="E659" s="4">
        <v>43</v>
      </c>
      <c r="F659" s="4"/>
      <c r="G659" s="3" t="s">
        <v>230</v>
      </c>
      <c r="H659" s="3" t="s">
        <v>1290</v>
      </c>
      <c r="I659" s="4"/>
      <c r="J659" s="4"/>
      <c r="K659" s="4"/>
      <c r="L659" s="4"/>
      <c r="M659" s="4"/>
      <c r="N659" s="4"/>
      <c r="O659" s="4"/>
      <c r="P659" s="4"/>
      <c r="Q659" s="4"/>
      <c r="R659" s="3"/>
      <c r="S659" s="3"/>
      <c r="T659" s="3" t="s">
        <v>154</v>
      </c>
      <c r="U659" s="3" t="s">
        <v>225</v>
      </c>
      <c r="V659" s="3"/>
      <c r="W659" s="3"/>
      <c r="X659" s="3"/>
      <c r="Y659" s="3"/>
      <c r="Z659" s="3"/>
      <c r="AA659" s="3"/>
      <c r="AB659" s="3"/>
      <c r="AC659" s="3" t="s">
        <v>583</v>
      </c>
      <c r="AD659" s="3"/>
      <c r="AE659" s="3"/>
      <c r="AF659" s="3"/>
      <c r="AG659" s="3"/>
      <c r="AH659" s="4">
        <f t="shared" si="156"/>
        <v>43</v>
      </c>
      <c r="AI659" s="3"/>
      <c r="AJ659" s="3"/>
      <c r="AK659" s="3"/>
      <c r="AL659" s="3"/>
      <c r="AM659" s="3"/>
      <c r="AN659" s="3"/>
      <c r="AO659" s="3" t="s">
        <v>966</v>
      </c>
      <c r="AP659" s="3"/>
      <c r="AQ659" s="4"/>
      <c r="AR659" s="3"/>
      <c r="AS659" s="3"/>
      <c r="AT659" s="3"/>
      <c r="AU659" s="3"/>
      <c r="AV659" s="3"/>
      <c r="AW659" s="99"/>
      <c r="AX659" s="3"/>
      <c r="AY659" s="3"/>
      <c r="AZ659" s="3"/>
    </row>
    <row r="660" spans="1:53" ht="15.6">
      <c r="B660" s="11" t="s">
        <v>539</v>
      </c>
      <c r="C660" s="12" t="s">
        <v>989</v>
      </c>
      <c r="D660" s="207"/>
      <c r="E660" s="4">
        <v>57</v>
      </c>
      <c r="F660" s="4"/>
      <c r="G660" s="3" t="s">
        <v>230</v>
      </c>
      <c r="H660" s="3" t="s">
        <v>1290</v>
      </c>
      <c r="I660" s="4"/>
      <c r="J660" s="4"/>
      <c r="K660" s="4"/>
      <c r="L660" s="4"/>
      <c r="M660" s="4"/>
      <c r="N660" s="4"/>
      <c r="O660" s="4"/>
      <c r="P660" s="4"/>
      <c r="Q660" s="4"/>
      <c r="R660" s="3" t="s">
        <v>354</v>
      </c>
      <c r="S660" s="3" t="s">
        <v>3</v>
      </c>
      <c r="T660" s="3" t="s">
        <v>154</v>
      </c>
      <c r="U660" s="3" t="s">
        <v>225</v>
      </c>
      <c r="V660" s="3"/>
      <c r="W660" s="3"/>
      <c r="X660" s="3"/>
      <c r="Y660" s="3"/>
      <c r="Z660" s="3"/>
      <c r="AA660" s="3"/>
      <c r="AB660" s="3"/>
      <c r="AC660" s="3" t="s">
        <v>583</v>
      </c>
      <c r="AD660" s="3"/>
      <c r="AE660" s="3"/>
      <c r="AF660" s="3"/>
      <c r="AG660" s="3"/>
      <c r="AH660" s="4">
        <f t="shared" si="156"/>
        <v>57</v>
      </c>
      <c r="AI660" s="3"/>
      <c r="AJ660" s="3"/>
      <c r="AK660" s="3"/>
      <c r="AL660" s="3"/>
      <c r="AM660" s="3"/>
      <c r="AN660" s="3"/>
      <c r="AO660" s="3" t="s">
        <v>966</v>
      </c>
      <c r="AP660" s="3"/>
      <c r="AQ660" s="4"/>
      <c r="AR660" s="3"/>
      <c r="AS660" s="3"/>
      <c r="AT660" s="3"/>
      <c r="AU660" s="3"/>
      <c r="AV660" s="3"/>
      <c r="AW660" s="99"/>
      <c r="AX660" s="3"/>
      <c r="AY660" s="3"/>
      <c r="AZ660" s="3"/>
    </row>
    <row r="661" spans="1:53" ht="15.6">
      <c r="B661" s="11" t="s">
        <v>540</v>
      </c>
      <c r="C661" s="12" t="s">
        <v>989</v>
      </c>
      <c r="D661" s="207"/>
      <c r="E661" s="4">
        <v>53</v>
      </c>
      <c r="F661" s="4"/>
      <c r="G661" s="3" t="s">
        <v>230</v>
      </c>
      <c r="H661" s="3" t="s">
        <v>1290</v>
      </c>
      <c r="I661" s="4"/>
      <c r="J661" s="4"/>
      <c r="K661" s="4"/>
      <c r="L661" s="4"/>
      <c r="M661" s="4"/>
      <c r="N661" s="4"/>
      <c r="O661" s="4"/>
      <c r="P661" s="4"/>
      <c r="Q661" s="4"/>
      <c r="R661" s="3"/>
      <c r="S661" s="3"/>
      <c r="T661" s="3" t="s">
        <v>154</v>
      </c>
      <c r="U661" s="3" t="s">
        <v>225</v>
      </c>
      <c r="V661" s="3"/>
      <c r="W661" s="3"/>
      <c r="X661" s="3"/>
      <c r="Y661" s="3"/>
      <c r="Z661" s="3"/>
      <c r="AA661" s="3" t="s">
        <v>181</v>
      </c>
      <c r="AB661" s="3" t="s">
        <v>404</v>
      </c>
      <c r="AC661" s="3" t="s">
        <v>598</v>
      </c>
      <c r="AD661" s="3" t="s">
        <v>501</v>
      </c>
      <c r="AE661" s="3"/>
      <c r="AF661" s="3"/>
      <c r="AG661" s="3"/>
      <c r="AH661" s="4">
        <f t="shared" si="156"/>
        <v>53</v>
      </c>
      <c r="AI661" s="3"/>
      <c r="AJ661" s="3"/>
      <c r="AK661" s="3"/>
      <c r="AL661" s="3"/>
      <c r="AM661" s="3"/>
      <c r="AN661" s="3"/>
      <c r="AO661" s="3" t="s">
        <v>966</v>
      </c>
      <c r="AP661" s="3"/>
      <c r="AQ661" s="4"/>
      <c r="AR661" s="3"/>
      <c r="AS661" s="3"/>
      <c r="AT661" s="3"/>
      <c r="AU661" s="3"/>
      <c r="AV661" s="3"/>
      <c r="AW661" s="99"/>
      <c r="AX661" s="3"/>
      <c r="AY661" s="3"/>
      <c r="AZ661" s="3"/>
    </row>
    <row r="662" spans="1:53" ht="15.6">
      <c r="B662" s="11" t="s">
        <v>541</v>
      </c>
      <c r="C662" s="12" t="s">
        <v>989</v>
      </c>
      <c r="D662" s="207"/>
      <c r="E662" s="4">
        <v>48</v>
      </c>
      <c r="F662" s="4"/>
      <c r="G662" s="3" t="s">
        <v>230</v>
      </c>
      <c r="H662" s="3" t="s">
        <v>1290</v>
      </c>
      <c r="I662" s="4"/>
      <c r="J662" s="4"/>
      <c r="K662" s="4"/>
      <c r="L662" s="4"/>
      <c r="M662" s="4"/>
      <c r="N662" s="4"/>
      <c r="O662" s="4"/>
      <c r="P662" s="4"/>
      <c r="Q662" s="4"/>
      <c r="R662" s="3"/>
      <c r="S662" s="3"/>
      <c r="T662" s="3" t="s">
        <v>154</v>
      </c>
      <c r="U662" s="3" t="s">
        <v>225</v>
      </c>
      <c r="V662" s="3"/>
      <c r="W662" s="3"/>
      <c r="X662" s="3"/>
      <c r="Y662" s="3"/>
      <c r="Z662" s="3"/>
      <c r="AA662" s="3"/>
      <c r="AB662" s="3"/>
      <c r="AC662" s="3" t="s">
        <v>583</v>
      </c>
      <c r="AD662" s="3"/>
      <c r="AE662" s="3"/>
      <c r="AF662" s="3"/>
      <c r="AG662" s="3"/>
      <c r="AH662" s="4">
        <f t="shared" si="156"/>
        <v>48</v>
      </c>
      <c r="AI662" s="3"/>
      <c r="AJ662" s="3"/>
      <c r="AK662" s="3"/>
      <c r="AL662" s="3"/>
      <c r="AM662" s="3"/>
      <c r="AN662" s="3"/>
      <c r="AO662" s="3" t="s">
        <v>966</v>
      </c>
      <c r="AP662" s="3"/>
      <c r="AQ662" s="4"/>
      <c r="AR662" s="3"/>
      <c r="AS662" s="3"/>
      <c r="AT662" s="3"/>
      <c r="AU662" s="3"/>
      <c r="AV662" s="3"/>
      <c r="AW662" s="99"/>
      <c r="AX662" s="3"/>
      <c r="AY662" s="3"/>
      <c r="AZ662" s="3"/>
    </row>
    <row r="663" spans="1:53" ht="15.6">
      <c r="B663" s="11" t="s">
        <v>542</v>
      </c>
      <c r="C663" s="12" t="s">
        <v>989</v>
      </c>
      <c r="D663" s="207"/>
      <c r="E663" s="4">
        <v>43</v>
      </c>
      <c r="F663" s="4"/>
      <c r="G663" s="3" t="s">
        <v>230</v>
      </c>
      <c r="H663" s="3" t="s">
        <v>1290</v>
      </c>
      <c r="I663" s="4"/>
      <c r="J663" s="4"/>
      <c r="K663" s="4"/>
      <c r="L663" s="4"/>
      <c r="M663" s="4"/>
      <c r="N663" s="4"/>
      <c r="O663" s="4"/>
      <c r="P663" s="4"/>
      <c r="Q663" s="4"/>
      <c r="R663" s="3"/>
      <c r="S663" s="3"/>
      <c r="T663" s="3" t="s">
        <v>154</v>
      </c>
      <c r="U663" s="3" t="s">
        <v>225</v>
      </c>
      <c r="V663" s="3"/>
      <c r="W663" s="3"/>
      <c r="X663" s="3"/>
      <c r="Y663" s="3"/>
      <c r="Z663" s="3"/>
      <c r="AA663" s="3" t="s">
        <v>181</v>
      </c>
      <c r="AB663" s="3" t="s">
        <v>404</v>
      </c>
      <c r="AC663" s="3" t="s">
        <v>598</v>
      </c>
      <c r="AD663" s="3" t="s">
        <v>501</v>
      </c>
      <c r="AE663" s="3"/>
      <c r="AF663" s="3"/>
      <c r="AG663" s="3"/>
      <c r="AH663" s="4">
        <f t="shared" si="156"/>
        <v>43</v>
      </c>
      <c r="AI663" s="3"/>
      <c r="AJ663" s="3"/>
      <c r="AK663" s="3"/>
      <c r="AL663" s="3"/>
      <c r="AM663" s="3"/>
      <c r="AN663" s="3"/>
      <c r="AO663" s="3" t="s">
        <v>966</v>
      </c>
      <c r="AP663" s="3"/>
      <c r="AQ663" s="4"/>
      <c r="AR663" s="3"/>
      <c r="AS663" s="3"/>
      <c r="AT663" s="3"/>
      <c r="AU663" s="3"/>
      <c r="AV663" s="3"/>
      <c r="AW663" s="99"/>
      <c r="AX663" s="3"/>
      <c r="AY663" s="3"/>
      <c r="AZ663" s="3"/>
    </row>
    <row r="664" spans="1:53" ht="15.6">
      <c r="B664" s="11" t="s">
        <v>543</v>
      </c>
      <c r="C664" s="12" t="s">
        <v>989</v>
      </c>
      <c r="D664" s="207"/>
      <c r="E664" s="4">
        <v>47</v>
      </c>
      <c r="F664" s="4"/>
      <c r="G664" s="3" t="s">
        <v>230</v>
      </c>
      <c r="H664" s="3" t="s">
        <v>1290</v>
      </c>
      <c r="I664" s="4"/>
      <c r="J664" s="4"/>
      <c r="K664" s="4"/>
      <c r="L664" s="4"/>
      <c r="M664" s="4"/>
      <c r="N664" s="4"/>
      <c r="O664" s="4"/>
      <c r="P664" s="4"/>
      <c r="Q664" s="4"/>
      <c r="R664" s="3"/>
      <c r="S664" s="3"/>
      <c r="T664" s="3" t="s">
        <v>154</v>
      </c>
      <c r="U664" s="3" t="s">
        <v>225</v>
      </c>
      <c r="V664" s="3"/>
      <c r="W664" s="3"/>
      <c r="X664" s="3"/>
      <c r="Y664" s="3"/>
      <c r="Z664" s="3"/>
      <c r="AA664" s="3" t="s">
        <v>181</v>
      </c>
      <c r="AB664" s="3" t="s">
        <v>404</v>
      </c>
      <c r="AC664" s="3" t="s">
        <v>598</v>
      </c>
      <c r="AD664" s="3" t="s">
        <v>501</v>
      </c>
      <c r="AE664" s="3"/>
      <c r="AF664" s="3"/>
      <c r="AG664" s="3"/>
      <c r="AH664" s="4">
        <f t="shared" si="156"/>
        <v>47</v>
      </c>
      <c r="AI664" s="3"/>
      <c r="AJ664" s="3"/>
      <c r="AK664" s="3"/>
      <c r="AL664" s="3"/>
      <c r="AM664" s="3"/>
      <c r="AN664" s="3"/>
      <c r="AO664" s="3" t="s">
        <v>966</v>
      </c>
      <c r="AP664" s="3"/>
      <c r="AQ664" s="4"/>
      <c r="AR664" s="3"/>
      <c r="AS664" s="3"/>
      <c r="AT664" s="3"/>
      <c r="AU664" s="3"/>
      <c r="AV664" s="3"/>
      <c r="AW664" s="99"/>
      <c r="AX664" s="3"/>
      <c r="AY664" s="3"/>
      <c r="AZ664" s="3"/>
    </row>
    <row r="665" spans="1:53" ht="15.6">
      <c r="B665" s="11" t="s">
        <v>544</v>
      </c>
      <c r="C665" s="12" t="s">
        <v>904</v>
      </c>
      <c r="D665" s="207"/>
      <c r="E665" s="4">
        <v>41</v>
      </c>
      <c r="F665" s="4"/>
      <c r="G665" s="3" t="s">
        <v>515</v>
      </c>
      <c r="H665" s="3" t="s">
        <v>453</v>
      </c>
      <c r="I665" s="4"/>
      <c r="J665" s="4"/>
      <c r="K665" s="4"/>
      <c r="L665" s="4"/>
      <c r="M665" s="4"/>
      <c r="N665" s="4"/>
      <c r="O665" s="4"/>
      <c r="P665" s="4"/>
      <c r="Q665" s="4"/>
      <c r="R665" s="3" t="s">
        <v>354</v>
      </c>
      <c r="S665" s="3" t="s">
        <v>3</v>
      </c>
      <c r="T665" s="3" t="s">
        <v>191</v>
      </c>
      <c r="U665" s="3" t="s">
        <v>559</v>
      </c>
      <c r="V665" s="3" t="s">
        <v>192</v>
      </c>
      <c r="W665" s="3" t="s">
        <v>416</v>
      </c>
      <c r="X665" s="3"/>
      <c r="Y665" s="3"/>
      <c r="Z665" s="3"/>
      <c r="AA665" s="3" t="s">
        <v>181</v>
      </c>
      <c r="AB665" s="3" t="s">
        <v>404</v>
      </c>
      <c r="AC665" s="3" t="s">
        <v>598</v>
      </c>
      <c r="AD665" s="3" t="s">
        <v>501</v>
      </c>
      <c r="AE665" s="3"/>
      <c r="AF665" s="3"/>
      <c r="AG665" s="3"/>
      <c r="AH665" s="4">
        <f t="shared" si="156"/>
        <v>41</v>
      </c>
      <c r="AI665" s="3"/>
      <c r="AJ665" s="3"/>
      <c r="AK665" s="3"/>
      <c r="AL665" s="3"/>
      <c r="AM665" s="3"/>
      <c r="AN665" s="3"/>
      <c r="AO665" s="3" t="s">
        <v>966</v>
      </c>
      <c r="AP665" s="3"/>
      <c r="AQ665" s="4"/>
      <c r="AR665" s="3"/>
      <c r="AS665" s="3"/>
      <c r="AT665" s="3"/>
      <c r="AU665" s="3"/>
      <c r="AV665" s="3"/>
      <c r="AW665" s="99"/>
      <c r="AX665" s="3"/>
      <c r="AY665" s="3"/>
      <c r="AZ665" s="3"/>
    </row>
    <row r="666" spans="1:53" ht="15.6">
      <c r="B666" s="11" t="s">
        <v>545</v>
      </c>
      <c r="C666" s="12" t="s">
        <v>986</v>
      </c>
      <c r="D666" s="207"/>
      <c r="E666" s="4">
        <v>50</v>
      </c>
      <c r="F666" s="4"/>
      <c r="G666" s="3" t="s">
        <v>359</v>
      </c>
      <c r="H666" s="3" t="s">
        <v>359</v>
      </c>
      <c r="I666" s="4"/>
      <c r="J666" s="4"/>
      <c r="K666" s="4"/>
      <c r="L666" s="4"/>
      <c r="M666" s="4"/>
      <c r="N666" s="4"/>
      <c r="O666" s="4"/>
      <c r="P666" s="4"/>
      <c r="Q666" s="4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 t="s">
        <v>583</v>
      </c>
      <c r="AD666" s="3"/>
      <c r="AE666" s="3"/>
      <c r="AF666" s="3"/>
      <c r="AG666" s="3"/>
      <c r="AH666" s="4">
        <f t="shared" si="156"/>
        <v>50</v>
      </c>
      <c r="AI666" s="3"/>
      <c r="AJ666" s="3"/>
      <c r="AK666" s="3"/>
      <c r="AL666" s="3"/>
      <c r="AM666" s="3"/>
      <c r="AN666" s="3"/>
      <c r="AO666" s="3" t="s">
        <v>966</v>
      </c>
      <c r="AP666" s="3"/>
      <c r="AQ666" s="4"/>
      <c r="AR666" s="3"/>
      <c r="AS666" s="3"/>
      <c r="AT666" s="3"/>
      <c r="AU666" s="3"/>
      <c r="AV666" s="3"/>
      <c r="AW666" s="99"/>
      <c r="AX666" s="3"/>
      <c r="AY666" s="3"/>
      <c r="AZ666" s="3"/>
    </row>
    <row r="667" spans="1:53" s="206" customFormat="1" ht="15" customHeight="1">
      <c r="A667" s="206" t="s">
        <v>364</v>
      </c>
      <c r="B667" s="207" t="s">
        <v>1177</v>
      </c>
      <c r="C667" s="210" t="s">
        <v>1182</v>
      </c>
      <c r="D667" s="207" t="s">
        <v>1217</v>
      </c>
      <c r="E667" s="208">
        <f t="shared" ref="E667:AZ667" si="157">SUM(E668:E670)</f>
        <v>78</v>
      </c>
      <c r="F667" s="208">
        <f t="shared" si="157"/>
        <v>0</v>
      </c>
      <c r="G667" s="208">
        <f t="shared" si="157"/>
        <v>0</v>
      </c>
      <c r="H667" s="208">
        <f t="shared" si="157"/>
        <v>0</v>
      </c>
      <c r="I667" s="208">
        <f t="shared" si="157"/>
        <v>0</v>
      </c>
      <c r="J667" s="208">
        <f t="shared" si="157"/>
        <v>0</v>
      </c>
      <c r="K667" s="208">
        <f t="shared" si="157"/>
        <v>0</v>
      </c>
      <c r="L667" s="208">
        <f t="shared" si="157"/>
        <v>0</v>
      </c>
      <c r="M667" s="208">
        <f t="shared" si="157"/>
        <v>0</v>
      </c>
      <c r="N667" s="208">
        <f t="shared" si="157"/>
        <v>0</v>
      </c>
      <c r="O667" s="208">
        <f t="shared" si="157"/>
        <v>0</v>
      </c>
      <c r="P667" s="208">
        <f t="shared" si="157"/>
        <v>0</v>
      </c>
      <c r="Q667" s="208">
        <f t="shared" si="157"/>
        <v>0</v>
      </c>
      <c r="R667" s="208">
        <f t="shared" si="157"/>
        <v>0</v>
      </c>
      <c r="S667" s="208">
        <f t="shared" si="157"/>
        <v>0</v>
      </c>
      <c r="T667" s="208">
        <f t="shared" si="157"/>
        <v>0</v>
      </c>
      <c r="U667" s="208">
        <f t="shared" si="157"/>
        <v>0</v>
      </c>
      <c r="V667" s="208">
        <f t="shared" si="157"/>
        <v>0</v>
      </c>
      <c r="W667" s="208">
        <f t="shared" si="157"/>
        <v>0</v>
      </c>
      <c r="X667" s="208">
        <f t="shared" si="157"/>
        <v>0</v>
      </c>
      <c r="Y667" s="208">
        <f t="shared" si="157"/>
        <v>0</v>
      </c>
      <c r="Z667" s="208">
        <f t="shared" si="157"/>
        <v>0</v>
      </c>
      <c r="AA667" s="208">
        <f t="shared" si="157"/>
        <v>0</v>
      </c>
      <c r="AB667" s="208">
        <f t="shared" si="157"/>
        <v>0</v>
      </c>
      <c r="AC667" s="208">
        <f t="shared" si="157"/>
        <v>0</v>
      </c>
      <c r="AD667" s="208">
        <f t="shared" si="157"/>
        <v>0</v>
      </c>
      <c r="AE667" s="208">
        <f t="shared" si="157"/>
        <v>0</v>
      </c>
      <c r="AF667" s="208">
        <f t="shared" si="157"/>
        <v>0</v>
      </c>
      <c r="AG667" s="208">
        <f t="shared" si="157"/>
        <v>0</v>
      </c>
      <c r="AH667" s="208">
        <f t="shared" si="157"/>
        <v>0</v>
      </c>
      <c r="AI667" s="208">
        <f t="shared" si="157"/>
        <v>0</v>
      </c>
      <c r="AJ667" s="208">
        <f t="shared" si="157"/>
        <v>0</v>
      </c>
      <c r="AK667" s="208">
        <f t="shared" si="157"/>
        <v>0</v>
      </c>
      <c r="AL667" s="208">
        <f t="shared" si="157"/>
        <v>0</v>
      </c>
      <c r="AM667" s="208">
        <f t="shared" si="157"/>
        <v>0</v>
      </c>
      <c r="AN667" s="208">
        <f t="shared" si="157"/>
        <v>0</v>
      </c>
      <c r="AO667" s="208">
        <f t="shared" si="157"/>
        <v>0</v>
      </c>
      <c r="AP667" s="208">
        <f t="shared" si="157"/>
        <v>0</v>
      </c>
      <c r="AQ667" s="208">
        <f t="shared" si="157"/>
        <v>0</v>
      </c>
      <c r="AR667" s="208">
        <f t="shared" si="157"/>
        <v>0</v>
      </c>
      <c r="AS667" s="208">
        <f t="shared" si="157"/>
        <v>0</v>
      </c>
      <c r="AT667" s="208">
        <f t="shared" si="157"/>
        <v>0</v>
      </c>
      <c r="AU667" s="208">
        <f t="shared" si="157"/>
        <v>0</v>
      </c>
      <c r="AV667" s="208">
        <f t="shared" si="157"/>
        <v>0</v>
      </c>
      <c r="AW667" s="208">
        <f t="shared" si="157"/>
        <v>0</v>
      </c>
      <c r="AX667" s="208">
        <f t="shared" si="157"/>
        <v>0</v>
      </c>
      <c r="AY667" s="208">
        <f t="shared" si="157"/>
        <v>0</v>
      </c>
      <c r="AZ667" s="208">
        <f t="shared" si="157"/>
        <v>0</v>
      </c>
      <c r="BA667" s="209"/>
    </row>
    <row r="668" spans="1:53" ht="15.6">
      <c r="B668" s="11" t="s">
        <v>1178</v>
      </c>
      <c r="C668" s="12" t="s">
        <v>894</v>
      </c>
      <c r="D668" s="207"/>
      <c r="E668" s="4"/>
      <c r="F668" s="4"/>
      <c r="G668" s="3" t="s">
        <v>251</v>
      </c>
      <c r="H668" s="46" t="s">
        <v>1291</v>
      </c>
      <c r="I668" s="4"/>
      <c r="J668" s="4"/>
      <c r="K668" s="4"/>
      <c r="L668" s="4"/>
      <c r="M668" s="4"/>
      <c r="N668" s="4"/>
      <c r="O668" s="4">
        <f>+E668</f>
        <v>0</v>
      </c>
      <c r="P668" s="4"/>
      <c r="Q668" s="4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4"/>
      <c r="AI668" s="3"/>
      <c r="AJ668" s="3"/>
      <c r="AK668" s="3"/>
      <c r="AL668" s="3"/>
      <c r="AM668" s="3"/>
      <c r="AN668" s="3"/>
      <c r="AO668" s="3" t="s">
        <v>281</v>
      </c>
      <c r="AP668" s="3"/>
      <c r="AQ668" s="4"/>
      <c r="AR668" s="3"/>
      <c r="AS668" s="3"/>
      <c r="AT668" s="3"/>
      <c r="AU668" s="3"/>
      <c r="AV668" s="3"/>
      <c r="AW668" s="99"/>
      <c r="AX668" s="3"/>
      <c r="AY668" s="3"/>
      <c r="AZ668" s="3"/>
    </row>
    <row r="669" spans="1:53" ht="15.6">
      <c r="B669" s="11">
        <v>201</v>
      </c>
      <c r="C669" s="12" t="s">
        <v>1179</v>
      </c>
      <c r="D669" s="207"/>
      <c r="E669" s="4">
        <v>35</v>
      </c>
      <c r="F669" s="4"/>
      <c r="G669" s="3" t="s">
        <v>511</v>
      </c>
      <c r="H669" s="4" t="s">
        <v>456</v>
      </c>
      <c r="I669" s="4"/>
      <c r="J669" s="4"/>
      <c r="K669" s="4"/>
      <c r="L669" s="4"/>
      <c r="M669" s="4"/>
      <c r="N669" s="4"/>
      <c r="O669" s="4"/>
      <c r="P669" s="4"/>
      <c r="Q669" s="4"/>
      <c r="R669" s="3"/>
      <c r="S669" s="3"/>
      <c r="T669" s="3"/>
      <c r="U669" s="3" t="s">
        <v>559</v>
      </c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4"/>
      <c r="AI669" s="3"/>
      <c r="AJ669" s="3"/>
      <c r="AK669" s="3"/>
      <c r="AL669" s="3"/>
      <c r="AM669" s="3"/>
      <c r="AN669" s="3"/>
      <c r="AO669" s="3" t="s">
        <v>1180</v>
      </c>
      <c r="AP669" s="3"/>
      <c r="AQ669" s="4"/>
      <c r="AR669" s="3"/>
      <c r="AS669" s="3"/>
      <c r="AT669" s="3"/>
      <c r="AU669" s="3"/>
      <c r="AV669" s="3"/>
      <c r="AW669" s="99"/>
      <c r="AX669" s="3"/>
      <c r="AY669" s="3"/>
      <c r="AZ669" s="3"/>
    </row>
    <row r="670" spans="1:53" ht="15.6">
      <c r="B670" s="11" t="s">
        <v>1271</v>
      </c>
      <c r="C670" s="12" t="s">
        <v>1179</v>
      </c>
      <c r="D670" s="207"/>
      <c r="E670" s="4">
        <v>43</v>
      </c>
      <c r="F670" s="4"/>
      <c r="G670" s="3" t="s">
        <v>511</v>
      </c>
      <c r="H670" s="4" t="s">
        <v>456</v>
      </c>
      <c r="I670" s="4"/>
      <c r="J670" s="4"/>
      <c r="K670" s="4"/>
      <c r="L670" s="4"/>
      <c r="M670" s="4"/>
      <c r="N670" s="4"/>
      <c r="O670" s="4"/>
      <c r="P670" s="4"/>
      <c r="Q670" s="4"/>
      <c r="R670" s="3"/>
      <c r="S670" s="3"/>
      <c r="T670" s="3"/>
      <c r="U670" s="3" t="s">
        <v>559</v>
      </c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4"/>
      <c r="AI670" s="3"/>
      <c r="AJ670" s="3"/>
      <c r="AK670" s="3"/>
      <c r="AL670" s="3"/>
      <c r="AM670" s="3"/>
      <c r="AN670" s="3"/>
      <c r="AO670" s="3" t="s">
        <v>1180</v>
      </c>
      <c r="AP670" s="3"/>
      <c r="AQ670" s="4"/>
      <c r="AR670" s="3"/>
      <c r="AS670" s="3"/>
      <c r="AT670" s="3"/>
      <c r="AU670" s="3"/>
      <c r="AV670" s="3"/>
      <c r="AW670" s="99"/>
      <c r="AX670" s="3"/>
      <c r="AY670" s="3"/>
      <c r="AZ670" s="3"/>
    </row>
    <row r="671" spans="1:53" s="206" customFormat="1">
      <c r="A671" s="206" t="s">
        <v>364</v>
      </c>
      <c r="B671" s="207" t="s">
        <v>1181</v>
      </c>
      <c r="C671" s="210" t="s">
        <v>1183</v>
      </c>
      <c r="D671" s="207" t="s">
        <v>480</v>
      </c>
      <c r="E671" s="208">
        <f t="shared" ref="E671:AZ671" si="158">SUM(E672:E677)</f>
        <v>224</v>
      </c>
      <c r="F671" s="208">
        <f t="shared" si="158"/>
        <v>0</v>
      </c>
      <c r="G671" s="208">
        <f t="shared" si="158"/>
        <v>0</v>
      </c>
      <c r="H671" s="208">
        <f t="shared" si="158"/>
        <v>0</v>
      </c>
      <c r="I671" s="208">
        <f t="shared" si="158"/>
        <v>0</v>
      </c>
      <c r="J671" s="208">
        <f t="shared" si="158"/>
        <v>0</v>
      </c>
      <c r="K671" s="208">
        <f t="shared" si="158"/>
        <v>0</v>
      </c>
      <c r="L671" s="208">
        <f t="shared" si="158"/>
        <v>0</v>
      </c>
      <c r="M671" s="208">
        <f t="shared" si="158"/>
        <v>0</v>
      </c>
      <c r="N671" s="208">
        <f t="shared" si="158"/>
        <v>0</v>
      </c>
      <c r="O671" s="208">
        <f t="shared" si="158"/>
        <v>225</v>
      </c>
      <c r="P671" s="208">
        <f t="shared" si="158"/>
        <v>0</v>
      </c>
      <c r="Q671" s="208">
        <f t="shared" si="158"/>
        <v>0</v>
      </c>
      <c r="R671" s="208">
        <f t="shared" si="158"/>
        <v>0</v>
      </c>
      <c r="S671" s="208">
        <f t="shared" si="158"/>
        <v>0</v>
      </c>
      <c r="T671" s="208">
        <f t="shared" si="158"/>
        <v>0</v>
      </c>
      <c r="U671" s="208">
        <f t="shared" si="158"/>
        <v>0</v>
      </c>
      <c r="V671" s="208">
        <f t="shared" si="158"/>
        <v>0</v>
      </c>
      <c r="W671" s="208">
        <f t="shared" si="158"/>
        <v>0</v>
      </c>
      <c r="X671" s="208">
        <f t="shared" si="158"/>
        <v>0</v>
      </c>
      <c r="Y671" s="208">
        <f t="shared" si="158"/>
        <v>0</v>
      </c>
      <c r="Z671" s="208">
        <f t="shared" si="158"/>
        <v>0</v>
      </c>
      <c r="AA671" s="208">
        <f t="shared" si="158"/>
        <v>0</v>
      </c>
      <c r="AB671" s="208">
        <f t="shared" si="158"/>
        <v>0</v>
      </c>
      <c r="AC671" s="208">
        <f t="shared" si="158"/>
        <v>0</v>
      </c>
      <c r="AD671" s="208">
        <f t="shared" si="158"/>
        <v>0</v>
      </c>
      <c r="AE671" s="208">
        <f t="shared" si="158"/>
        <v>0</v>
      </c>
      <c r="AF671" s="208">
        <f t="shared" si="158"/>
        <v>0</v>
      </c>
      <c r="AG671" s="208">
        <f t="shared" si="158"/>
        <v>0</v>
      </c>
      <c r="AH671" s="208">
        <f t="shared" si="158"/>
        <v>0</v>
      </c>
      <c r="AI671" s="208">
        <f t="shared" si="158"/>
        <v>0</v>
      </c>
      <c r="AJ671" s="208">
        <f t="shared" si="158"/>
        <v>0</v>
      </c>
      <c r="AK671" s="208">
        <f t="shared" si="158"/>
        <v>0</v>
      </c>
      <c r="AL671" s="208">
        <f t="shared" si="158"/>
        <v>0</v>
      </c>
      <c r="AM671" s="208">
        <f t="shared" si="158"/>
        <v>0</v>
      </c>
      <c r="AN671" s="208">
        <f t="shared" si="158"/>
        <v>0</v>
      </c>
      <c r="AO671" s="208">
        <f t="shared" si="158"/>
        <v>0</v>
      </c>
      <c r="AP671" s="208">
        <f t="shared" si="158"/>
        <v>0</v>
      </c>
      <c r="AQ671" s="208">
        <f t="shared" si="158"/>
        <v>0</v>
      </c>
      <c r="AR671" s="208">
        <f t="shared" si="158"/>
        <v>0</v>
      </c>
      <c r="AS671" s="208">
        <f t="shared" si="158"/>
        <v>0</v>
      </c>
      <c r="AT671" s="208">
        <f t="shared" si="158"/>
        <v>0</v>
      </c>
      <c r="AU671" s="208">
        <f t="shared" si="158"/>
        <v>0</v>
      </c>
      <c r="AV671" s="208">
        <f t="shared" si="158"/>
        <v>0</v>
      </c>
      <c r="AW671" s="208">
        <f t="shared" si="158"/>
        <v>0</v>
      </c>
      <c r="AX671" s="208">
        <f t="shared" si="158"/>
        <v>0</v>
      </c>
      <c r="AY671" s="208">
        <f t="shared" si="158"/>
        <v>0</v>
      </c>
      <c r="AZ671" s="208">
        <f t="shared" si="158"/>
        <v>0</v>
      </c>
      <c r="BA671" s="209"/>
    </row>
    <row r="672" spans="1:53" ht="15.6">
      <c r="B672" s="11" t="s">
        <v>520</v>
      </c>
      <c r="C672" s="12" t="s">
        <v>904</v>
      </c>
      <c r="D672" s="3"/>
      <c r="E672" s="4"/>
      <c r="F672" s="4"/>
      <c r="G672" s="3" t="s">
        <v>359</v>
      </c>
      <c r="H672" s="3" t="s">
        <v>359</v>
      </c>
      <c r="I672" s="4"/>
      <c r="J672" s="4"/>
      <c r="K672" s="4"/>
      <c r="L672" s="4"/>
      <c r="M672" s="4"/>
      <c r="N672" s="4"/>
      <c r="O672" s="4">
        <v>1</v>
      </c>
      <c r="P672" s="4"/>
      <c r="Q672" s="4"/>
      <c r="R672" s="3"/>
      <c r="S672" s="3"/>
      <c r="T672" s="3" t="s">
        <v>153</v>
      </c>
      <c r="U672" s="3"/>
      <c r="V672" s="3" t="s">
        <v>156</v>
      </c>
      <c r="W672" s="3" t="s">
        <v>416</v>
      </c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4"/>
      <c r="AI672" s="3"/>
      <c r="AJ672" s="3"/>
      <c r="AK672" s="3"/>
      <c r="AL672" s="3"/>
      <c r="AM672" s="3"/>
      <c r="AN672" s="3"/>
      <c r="AO672" s="3"/>
      <c r="AP672" s="3"/>
      <c r="AQ672" s="4"/>
      <c r="AR672" s="3"/>
      <c r="AS672" s="3"/>
      <c r="AT672" s="3"/>
      <c r="AU672" s="3"/>
      <c r="AV672" s="3"/>
      <c r="AW672" s="99"/>
      <c r="AX672" s="3"/>
      <c r="AY672" s="3"/>
      <c r="AZ672" s="3"/>
    </row>
    <row r="673" spans="1:53" ht="15.6">
      <c r="B673" s="11">
        <v>195</v>
      </c>
      <c r="C673" s="12" t="s">
        <v>1179</v>
      </c>
      <c r="D673" s="3"/>
      <c r="E673" s="4">
        <v>32</v>
      </c>
      <c r="F673" s="4"/>
      <c r="G673" s="3" t="s">
        <v>511</v>
      </c>
      <c r="H673" s="4" t="s">
        <v>456</v>
      </c>
      <c r="I673" s="4"/>
      <c r="J673" s="4"/>
      <c r="K673" s="4"/>
      <c r="L673" s="4"/>
      <c r="M673" s="4"/>
      <c r="N673" s="4"/>
      <c r="O673" s="4">
        <f>+E673</f>
        <v>32</v>
      </c>
      <c r="P673" s="4"/>
      <c r="Q673" s="4"/>
      <c r="R673" s="3" t="s">
        <v>354</v>
      </c>
      <c r="S673" s="3" t="s">
        <v>3</v>
      </c>
      <c r="T673" s="3" t="s">
        <v>191</v>
      </c>
      <c r="U673" s="3" t="s">
        <v>559</v>
      </c>
      <c r="V673" s="3" t="s">
        <v>192</v>
      </c>
      <c r="W673" s="3" t="s">
        <v>416</v>
      </c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4"/>
      <c r="AI673" s="3"/>
      <c r="AJ673" s="3"/>
      <c r="AK673" s="3"/>
      <c r="AL673" s="3"/>
      <c r="AM673" s="3"/>
      <c r="AN673" s="3"/>
      <c r="AO673" s="3" t="s">
        <v>281</v>
      </c>
      <c r="AP673" s="3"/>
      <c r="AQ673" s="4"/>
      <c r="AR673" s="3"/>
      <c r="AS673" s="3"/>
      <c r="AT673" s="3"/>
      <c r="AU673" s="3"/>
      <c r="AV673" s="3"/>
      <c r="AW673" s="99"/>
      <c r="AX673" s="3"/>
      <c r="AY673" s="3"/>
      <c r="AZ673" s="3"/>
    </row>
    <row r="674" spans="1:53" ht="15.6">
      <c r="B674" s="11" t="s">
        <v>1184</v>
      </c>
      <c r="C674" s="12" t="s">
        <v>373</v>
      </c>
      <c r="D674" s="3"/>
      <c r="E674" s="4">
        <v>46</v>
      </c>
      <c r="F674" s="4"/>
      <c r="G674" s="3" t="s">
        <v>251</v>
      </c>
      <c r="H674" s="46" t="s">
        <v>1291</v>
      </c>
      <c r="I674" s="4"/>
      <c r="J674" s="4"/>
      <c r="K674" s="4"/>
      <c r="L674" s="4"/>
      <c r="M674" s="4"/>
      <c r="N674" s="4"/>
      <c r="O674" s="4">
        <f>+E674</f>
        <v>46</v>
      </c>
      <c r="P674" s="4"/>
      <c r="Q674" s="4"/>
      <c r="R674" s="3"/>
      <c r="S674" s="3"/>
      <c r="T674" s="3" t="s">
        <v>154</v>
      </c>
      <c r="U674" s="3" t="s">
        <v>225</v>
      </c>
      <c r="V674" s="3"/>
      <c r="W674" s="3"/>
      <c r="X674" s="3"/>
      <c r="Y674" s="3"/>
      <c r="Z674" s="3"/>
      <c r="AA674" s="3" t="s">
        <v>181</v>
      </c>
      <c r="AB674" s="3" t="s">
        <v>404</v>
      </c>
      <c r="AC674" s="3" t="s">
        <v>405</v>
      </c>
      <c r="AD674" s="3" t="s">
        <v>501</v>
      </c>
      <c r="AE674" s="3"/>
      <c r="AF674" s="3"/>
      <c r="AG674" s="3"/>
      <c r="AH674" s="4"/>
      <c r="AI674" s="3"/>
      <c r="AJ674" s="3"/>
      <c r="AK674" s="3"/>
      <c r="AL674" s="3"/>
      <c r="AM674" s="3"/>
      <c r="AN674" s="3"/>
      <c r="AO674" s="3"/>
      <c r="AP674" s="3"/>
      <c r="AQ674" s="4"/>
      <c r="AR674" s="3"/>
      <c r="AS674" s="3"/>
      <c r="AT674" s="3"/>
      <c r="AU674" s="3"/>
      <c r="AV674" s="3"/>
      <c r="AW674" s="99"/>
      <c r="AX674" s="3"/>
      <c r="AY674" s="3"/>
      <c r="AZ674" s="3"/>
    </row>
    <row r="675" spans="1:53" ht="15.6">
      <c r="B675" s="11" t="s">
        <v>1185</v>
      </c>
      <c r="C675" s="12" t="s">
        <v>1186</v>
      </c>
      <c r="D675" s="3"/>
      <c r="E675" s="4">
        <v>48</v>
      </c>
      <c r="F675" s="4"/>
      <c r="G675" s="3" t="s">
        <v>33</v>
      </c>
      <c r="H675" s="3" t="s">
        <v>33</v>
      </c>
      <c r="I675" s="4"/>
      <c r="J675" s="4"/>
      <c r="K675" s="4"/>
      <c r="L675" s="4"/>
      <c r="M675" s="4"/>
      <c r="N675" s="4"/>
      <c r="O675" s="4">
        <f>+E675</f>
        <v>48</v>
      </c>
      <c r="P675" s="4"/>
      <c r="Q675" s="4"/>
      <c r="R675" s="3" t="s">
        <v>354</v>
      </c>
      <c r="S675" s="3" t="s">
        <v>3</v>
      </c>
      <c r="T675" s="3" t="s">
        <v>154</v>
      </c>
      <c r="U675" s="3" t="s">
        <v>225</v>
      </c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4"/>
      <c r="AI675" s="3"/>
      <c r="AJ675" s="3"/>
      <c r="AK675" s="3"/>
      <c r="AL675" s="3"/>
      <c r="AM675" s="3"/>
      <c r="AN675" s="3"/>
      <c r="AO675" s="3"/>
      <c r="AP675" s="3"/>
      <c r="AQ675" s="4"/>
      <c r="AR675" s="3"/>
      <c r="AS675" s="3"/>
      <c r="AT675" s="3"/>
      <c r="AU675" s="3"/>
      <c r="AV675" s="3"/>
      <c r="AW675" s="99"/>
      <c r="AX675" s="3"/>
      <c r="AY675" s="3"/>
      <c r="AZ675" s="3"/>
    </row>
    <row r="676" spans="1:53" ht="15.6">
      <c r="B676" s="11" t="s">
        <v>1187</v>
      </c>
      <c r="C676" s="12" t="s">
        <v>893</v>
      </c>
      <c r="D676" s="3"/>
      <c r="E676" s="4">
        <v>49</v>
      </c>
      <c r="F676" s="4"/>
      <c r="G676" s="3" t="s">
        <v>251</v>
      </c>
      <c r="H676" s="46" t="s">
        <v>1291</v>
      </c>
      <c r="I676" s="4"/>
      <c r="J676" s="4"/>
      <c r="K676" s="4" t="s">
        <v>549</v>
      </c>
      <c r="L676" s="4" t="s">
        <v>346</v>
      </c>
      <c r="M676" s="4"/>
      <c r="N676" s="4"/>
      <c r="O676" s="4">
        <f>+E676</f>
        <v>49</v>
      </c>
      <c r="P676" s="4"/>
      <c r="Q676" s="4"/>
      <c r="R676" s="3" t="s">
        <v>354</v>
      </c>
      <c r="S676" s="3" t="s">
        <v>3</v>
      </c>
      <c r="T676" s="3" t="s">
        <v>154</v>
      </c>
      <c r="U676" s="3" t="s">
        <v>225</v>
      </c>
      <c r="V676" s="3"/>
      <c r="W676" s="3"/>
      <c r="X676" s="3"/>
      <c r="Y676" s="3"/>
      <c r="Z676" s="3"/>
      <c r="AA676" s="3" t="s">
        <v>181</v>
      </c>
      <c r="AB676" s="3" t="s">
        <v>404</v>
      </c>
      <c r="AC676" s="3" t="s">
        <v>405</v>
      </c>
      <c r="AD676" s="3" t="s">
        <v>501</v>
      </c>
      <c r="AE676" s="3"/>
      <c r="AF676" s="3"/>
      <c r="AG676" s="3"/>
      <c r="AH676" s="4"/>
      <c r="AI676" s="3"/>
      <c r="AJ676" s="3"/>
      <c r="AK676" s="3"/>
      <c r="AL676" s="3"/>
      <c r="AM676" s="3"/>
      <c r="AN676" s="3"/>
      <c r="AO676" s="3"/>
      <c r="AP676" s="3"/>
      <c r="AQ676" s="4"/>
      <c r="AR676" s="3"/>
      <c r="AS676" s="3"/>
      <c r="AT676" s="3"/>
      <c r="AU676" s="3"/>
      <c r="AV676" s="3"/>
      <c r="AW676" s="99"/>
      <c r="AX676" s="3"/>
      <c r="AY676" s="3"/>
      <c r="AZ676" s="3"/>
    </row>
    <row r="677" spans="1:53" ht="15.6">
      <c r="B677" s="11" t="s">
        <v>1188</v>
      </c>
      <c r="C677" s="12" t="s">
        <v>1186</v>
      </c>
      <c r="D677" s="3"/>
      <c r="E677" s="4">
        <v>49</v>
      </c>
      <c r="F677" s="4"/>
      <c r="G677" s="3" t="s">
        <v>33</v>
      </c>
      <c r="H677" s="3" t="s">
        <v>33</v>
      </c>
      <c r="I677" s="4"/>
      <c r="J677" s="4"/>
      <c r="K677" s="4"/>
      <c r="L677" s="4"/>
      <c r="M677" s="4"/>
      <c r="N677" s="4"/>
      <c r="O677" s="4">
        <f>+E677</f>
        <v>49</v>
      </c>
      <c r="P677" s="4"/>
      <c r="Q677" s="4"/>
      <c r="R677" s="3" t="s">
        <v>354</v>
      </c>
      <c r="S677" s="3" t="s">
        <v>3</v>
      </c>
      <c r="T677" s="3" t="s">
        <v>153</v>
      </c>
      <c r="U677" s="3"/>
      <c r="V677" s="3" t="s">
        <v>156</v>
      </c>
      <c r="W677" s="3" t="s">
        <v>417</v>
      </c>
      <c r="X677" s="3"/>
      <c r="Y677" s="3"/>
      <c r="Z677" s="3"/>
      <c r="AA677" s="3" t="s">
        <v>181</v>
      </c>
      <c r="AB677" s="3" t="s">
        <v>404</v>
      </c>
      <c r="AC677" s="3" t="s">
        <v>405</v>
      </c>
      <c r="AD677" s="3" t="s">
        <v>501</v>
      </c>
      <c r="AE677" s="3"/>
      <c r="AF677" s="3"/>
      <c r="AG677" s="3"/>
      <c r="AH677" s="4"/>
      <c r="AI677" s="3"/>
      <c r="AJ677" s="3"/>
      <c r="AK677" s="3"/>
      <c r="AL677" s="3"/>
      <c r="AM677" s="3"/>
      <c r="AN677" s="3"/>
      <c r="AO677" s="3"/>
      <c r="AP677" s="3"/>
      <c r="AQ677" s="4"/>
      <c r="AR677" s="3"/>
      <c r="AS677" s="3"/>
      <c r="AT677" s="3"/>
      <c r="AU677" s="3"/>
      <c r="AV677" s="3"/>
      <c r="AW677" s="99"/>
      <c r="AX677" s="3"/>
      <c r="AY677" s="3"/>
      <c r="AZ677" s="3"/>
    </row>
    <row r="678" spans="1:53" s="246" customFormat="1">
      <c r="A678" s="246" t="s">
        <v>142</v>
      </c>
      <c r="B678" s="247">
        <v>29</v>
      </c>
      <c r="C678" s="252" t="s">
        <v>830</v>
      </c>
      <c r="D678" s="249"/>
      <c r="E678" s="250">
        <f t="shared" ref="E678:AZ678" si="159">SUM(E679:E692)/2</f>
        <v>526.1</v>
      </c>
      <c r="F678" s="250">
        <f t="shared" si="159"/>
        <v>0</v>
      </c>
      <c r="G678" s="250">
        <f t="shared" si="159"/>
        <v>0</v>
      </c>
      <c r="H678" s="250">
        <f t="shared" si="159"/>
        <v>0</v>
      </c>
      <c r="I678" s="250">
        <f t="shared" si="159"/>
        <v>0</v>
      </c>
      <c r="J678" s="250">
        <f t="shared" si="159"/>
        <v>0</v>
      </c>
      <c r="K678" s="250">
        <f t="shared" si="159"/>
        <v>0</v>
      </c>
      <c r="L678" s="250">
        <f t="shared" si="159"/>
        <v>0</v>
      </c>
      <c r="M678" s="250">
        <f t="shared" si="159"/>
        <v>0</v>
      </c>
      <c r="N678" s="250">
        <f t="shared" si="159"/>
        <v>0</v>
      </c>
      <c r="O678" s="250">
        <f t="shared" si="159"/>
        <v>527.1</v>
      </c>
      <c r="P678" s="250">
        <f t="shared" si="159"/>
        <v>0</v>
      </c>
      <c r="Q678" s="250">
        <f t="shared" si="159"/>
        <v>0</v>
      </c>
      <c r="R678" s="250">
        <f t="shared" si="159"/>
        <v>0</v>
      </c>
      <c r="S678" s="250">
        <f t="shared" si="159"/>
        <v>0</v>
      </c>
      <c r="T678" s="250">
        <f t="shared" si="159"/>
        <v>0</v>
      </c>
      <c r="U678" s="250">
        <f t="shared" si="159"/>
        <v>0</v>
      </c>
      <c r="V678" s="250">
        <f t="shared" si="159"/>
        <v>0</v>
      </c>
      <c r="W678" s="250">
        <f t="shared" si="159"/>
        <v>0</v>
      </c>
      <c r="X678" s="250">
        <f t="shared" si="159"/>
        <v>0</v>
      </c>
      <c r="Y678" s="250">
        <f t="shared" si="159"/>
        <v>0</v>
      </c>
      <c r="Z678" s="250">
        <f t="shared" si="159"/>
        <v>0</v>
      </c>
      <c r="AA678" s="250">
        <f t="shared" si="159"/>
        <v>0</v>
      </c>
      <c r="AB678" s="250">
        <f t="shared" si="159"/>
        <v>0</v>
      </c>
      <c r="AC678" s="250">
        <f t="shared" si="159"/>
        <v>0</v>
      </c>
      <c r="AD678" s="250">
        <f t="shared" si="159"/>
        <v>0</v>
      </c>
      <c r="AE678" s="250">
        <f t="shared" si="159"/>
        <v>0</v>
      </c>
      <c r="AF678" s="250">
        <f t="shared" si="159"/>
        <v>0</v>
      </c>
      <c r="AG678" s="250">
        <f t="shared" si="159"/>
        <v>0</v>
      </c>
      <c r="AH678" s="250">
        <f t="shared" si="159"/>
        <v>0</v>
      </c>
      <c r="AI678" s="250">
        <f t="shared" si="159"/>
        <v>0</v>
      </c>
      <c r="AJ678" s="250">
        <f t="shared" si="159"/>
        <v>0</v>
      </c>
      <c r="AK678" s="250">
        <f t="shared" si="159"/>
        <v>0</v>
      </c>
      <c r="AL678" s="250">
        <f t="shared" si="159"/>
        <v>0</v>
      </c>
      <c r="AM678" s="250">
        <f t="shared" si="159"/>
        <v>0</v>
      </c>
      <c r="AN678" s="250">
        <f t="shared" si="159"/>
        <v>0</v>
      </c>
      <c r="AO678" s="250">
        <f t="shared" si="159"/>
        <v>0</v>
      </c>
      <c r="AP678" s="250">
        <f t="shared" si="159"/>
        <v>0</v>
      </c>
      <c r="AQ678" s="250">
        <f t="shared" si="159"/>
        <v>0</v>
      </c>
      <c r="AR678" s="250">
        <f t="shared" si="159"/>
        <v>0</v>
      </c>
      <c r="AS678" s="250">
        <f t="shared" si="159"/>
        <v>0</v>
      </c>
      <c r="AT678" s="223">
        <f t="shared" si="159"/>
        <v>0</v>
      </c>
      <c r="AU678" s="250">
        <f t="shared" si="159"/>
        <v>526.1</v>
      </c>
      <c r="AV678" s="250">
        <f t="shared" si="159"/>
        <v>0</v>
      </c>
      <c r="AW678" s="250">
        <f t="shared" si="159"/>
        <v>0</v>
      </c>
      <c r="AX678" s="250">
        <f t="shared" si="159"/>
        <v>0</v>
      </c>
      <c r="AY678" s="250">
        <f t="shared" si="159"/>
        <v>0</v>
      </c>
      <c r="AZ678" s="250">
        <f t="shared" si="159"/>
        <v>0</v>
      </c>
      <c r="BA678" s="251"/>
    </row>
    <row r="679" spans="1:53" s="206" customFormat="1">
      <c r="A679" s="206" t="s">
        <v>364</v>
      </c>
      <c r="B679" s="207" t="s">
        <v>1189</v>
      </c>
      <c r="C679" s="210" t="s">
        <v>1163</v>
      </c>
      <c r="D679" s="207" t="s">
        <v>1219</v>
      </c>
      <c r="E679" s="208">
        <f t="shared" ref="E679:AZ679" si="160">SUM(E680:E692)</f>
        <v>526.1</v>
      </c>
      <c r="F679" s="208">
        <f t="shared" si="160"/>
        <v>0</v>
      </c>
      <c r="G679" s="208">
        <f t="shared" si="160"/>
        <v>0</v>
      </c>
      <c r="H679" s="208">
        <f t="shared" si="160"/>
        <v>0</v>
      </c>
      <c r="I679" s="208">
        <f t="shared" si="160"/>
        <v>0</v>
      </c>
      <c r="J679" s="208">
        <f t="shared" si="160"/>
        <v>0</v>
      </c>
      <c r="K679" s="208">
        <f t="shared" si="160"/>
        <v>0</v>
      </c>
      <c r="L679" s="208">
        <f t="shared" si="160"/>
        <v>0</v>
      </c>
      <c r="M679" s="208">
        <f t="shared" si="160"/>
        <v>0</v>
      </c>
      <c r="N679" s="208">
        <f t="shared" si="160"/>
        <v>0</v>
      </c>
      <c r="O679" s="208">
        <f t="shared" si="160"/>
        <v>527.1</v>
      </c>
      <c r="P679" s="208">
        <f t="shared" si="160"/>
        <v>0</v>
      </c>
      <c r="Q679" s="208">
        <f t="shared" si="160"/>
        <v>0</v>
      </c>
      <c r="R679" s="208">
        <f t="shared" si="160"/>
        <v>0</v>
      </c>
      <c r="S679" s="208">
        <f t="shared" si="160"/>
        <v>0</v>
      </c>
      <c r="T679" s="208">
        <f t="shared" si="160"/>
        <v>0</v>
      </c>
      <c r="U679" s="208">
        <f t="shared" si="160"/>
        <v>0</v>
      </c>
      <c r="V679" s="208">
        <f t="shared" si="160"/>
        <v>0</v>
      </c>
      <c r="W679" s="208">
        <f t="shared" si="160"/>
        <v>0</v>
      </c>
      <c r="X679" s="208">
        <f t="shared" si="160"/>
        <v>0</v>
      </c>
      <c r="Y679" s="208">
        <f t="shared" si="160"/>
        <v>0</v>
      </c>
      <c r="Z679" s="208">
        <f t="shared" si="160"/>
        <v>0</v>
      </c>
      <c r="AA679" s="208">
        <f t="shared" si="160"/>
        <v>0</v>
      </c>
      <c r="AB679" s="208">
        <f t="shared" si="160"/>
        <v>0</v>
      </c>
      <c r="AC679" s="208">
        <f t="shared" si="160"/>
        <v>0</v>
      </c>
      <c r="AD679" s="208">
        <f t="shared" si="160"/>
        <v>0</v>
      </c>
      <c r="AE679" s="208">
        <f t="shared" si="160"/>
        <v>0</v>
      </c>
      <c r="AF679" s="208">
        <f t="shared" si="160"/>
        <v>0</v>
      </c>
      <c r="AG679" s="208">
        <f t="shared" si="160"/>
        <v>0</v>
      </c>
      <c r="AH679" s="208">
        <f t="shared" si="160"/>
        <v>0</v>
      </c>
      <c r="AI679" s="208">
        <f t="shared" si="160"/>
        <v>0</v>
      </c>
      <c r="AJ679" s="208">
        <f t="shared" si="160"/>
        <v>0</v>
      </c>
      <c r="AK679" s="208">
        <f t="shared" si="160"/>
        <v>0</v>
      </c>
      <c r="AL679" s="208">
        <f t="shared" si="160"/>
        <v>0</v>
      </c>
      <c r="AM679" s="208">
        <f t="shared" si="160"/>
        <v>0</v>
      </c>
      <c r="AN679" s="208">
        <f t="shared" si="160"/>
        <v>0</v>
      </c>
      <c r="AO679" s="208">
        <f t="shared" si="160"/>
        <v>0</v>
      </c>
      <c r="AP679" s="208">
        <f t="shared" si="160"/>
        <v>0</v>
      </c>
      <c r="AQ679" s="208">
        <f t="shared" si="160"/>
        <v>0</v>
      </c>
      <c r="AR679" s="208">
        <f t="shared" si="160"/>
        <v>0</v>
      </c>
      <c r="AS679" s="208">
        <f t="shared" si="160"/>
        <v>0</v>
      </c>
      <c r="AT679" s="208">
        <f t="shared" si="160"/>
        <v>0</v>
      </c>
      <c r="AU679" s="208">
        <f t="shared" si="160"/>
        <v>526.1</v>
      </c>
      <c r="AV679" s="208">
        <f t="shared" si="160"/>
        <v>0</v>
      </c>
      <c r="AW679" s="208">
        <f t="shared" si="160"/>
        <v>0</v>
      </c>
      <c r="AX679" s="208">
        <f t="shared" si="160"/>
        <v>0</v>
      </c>
      <c r="AY679" s="208">
        <f t="shared" si="160"/>
        <v>0</v>
      </c>
      <c r="AZ679" s="208">
        <f t="shared" si="160"/>
        <v>0</v>
      </c>
      <c r="BA679" s="209"/>
    </row>
    <row r="680" spans="1:53">
      <c r="A680" s="1"/>
      <c r="B680" s="11">
        <v>269</v>
      </c>
      <c r="C680" s="217" t="s">
        <v>963</v>
      </c>
      <c r="D680" s="3"/>
      <c r="E680" s="11"/>
      <c r="F680" s="4"/>
      <c r="G680" s="3" t="s">
        <v>359</v>
      </c>
      <c r="H680" s="3" t="s">
        <v>359</v>
      </c>
      <c r="I680" s="4"/>
      <c r="J680" s="4"/>
      <c r="K680" s="4"/>
      <c r="L680" s="4"/>
      <c r="M680" s="4"/>
      <c r="N680" s="4"/>
      <c r="O680" s="4">
        <v>1</v>
      </c>
      <c r="P680" s="4"/>
      <c r="Q680" s="4"/>
      <c r="R680" s="3" t="s">
        <v>354</v>
      </c>
      <c r="S680" s="4"/>
      <c r="T680" s="3" t="s">
        <v>153</v>
      </c>
      <c r="U680" s="3"/>
      <c r="V680" s="3" t="s">
        <v>156</v>
      </c>
      <c r="W680" s="3" t="s">
        <v>417</v>
      </c>
      <c r="X680" s="3"/>
      <c r="Y680" s="3"/>
      <c r="Z680" s="3" t="s">
        <v>250</v>
      </c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3"/>
      <c r="AP680" s="4"/>
      <c r="AQ680" s="4"/>
      <c r="AR680" s="3"/>
      <c r="AS680" s="4"/>
      <c r="AT680" s="4"/>
      <c r="AU680" s="4"/>
      <c r="AV680" s="4"/>
      <c r="AW680" s="215"/>
      <c r="AX680" s="3"/>
      <c r="AY680" s="4"/>
      <c r="AZ680" s="4"/>
    </row>
    <row r="681" spans="1:53">
      <c r="A681" s="1"/>
      <c r="B681" s="11" t="s">
        <v>1143</v>
      </c>
      <c r="C681" s="12" t="s">
        <v>904</v>
      </c>
      <c r="D681" s="3"/>
      <c r="E681" s="4">
        <v>24.1</v>
      </c>
      <c r="F681" s="4"/>
      <c r="G681" s="3" t="s">
        <v>515</v>
      </c>
      <c r="H681" s="3" t="s">
        <v>453</v>
      </c>
      <c r="I681" s="4"/>
      <c r="J681" s="4"/>
      <c r="K681" s="4"/>
      <c r="L681" s="4"/>
      <c r="M681" s="4"/>
      <c r="N681" s="4"/>
      <c r="O681" s="4">
        <f t="shared" ref="O681:O692" si="161">+E681</f>
        <v>24.1</v>
      </c>
      <c r="P681" s="4"/>
      <c r="Q681" s="4"/>
      <c r="R681" s="3" t="s">
        <v>354</v>
      </c>
      <c r="S681" s="3" t="s">
        <v>3</v>
      </c>
      <c r="T681" s="3" t="s">
        <v>191</v>
      </c>
      <c r="U681" s="3" t="s">
        <v>559</v>
      </c>
      <c r="V681" s="3" t="s">
        <v>192</v>
      </c>
      <c r="W681" s="3" t="s">
        <v>416</v>
      </c>
      <c r="X681" s="3"/>
      <c r="Y681" s="3"/>
      <c r="Z681" s="3"/>
      <c r="AA681" s="3"/>
      <c r="AB681" s="3"/>
      <c r="AC681" s="3"/>
      <c r="AD681" s="3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3"/>
      <c r="AS681" s="4"/>
      <c r="AT681" s="4"/>
      <c r="AU681" s="4">
        <f t="shared" ref="AU681:AU692" si="162">+E681</f>
        <v>24.1</v>
      </c>
      <c r="AV681" s="4"/>
      <c r="AW681" s="215"/>
      <c r="AX681" s="3"/>
      <c r="AY681" s="3"/>
      <c r="AZ681" s="4"/>
    </row>
    <row r="682" spans="1:53">
      <c r="A682" s="1"/>
      <c r="B682" s="11" t="s">
        <v>1144</v>
      </c>
      <c r="C682" s="12" t="s">
        <v>371</v>
      </c>
      <c r="D682" s="3"/>
      <c r="E682" s="4">
        <v>48</v>
      </c>
      <c r="F682" s="4"/>
      <c r="G682" s="3" t="s">
        <v>33</v>
      </c>
      <c r="H682" s="3" t="s">
        <v>33</v>
      </c>
      <c r="I682" s="4"/>
      <c r="J682" s="4"/>
      <c r="K682" s="4"/>
      <c r="L682" s="4"/>
      <c r="M682" s="4"/>
      <c r="N682" s="4"/>
      <c r="O682" s="4">
        <f t="shared" si="161"/>
        <v>48</v>
      </c>
      <c r="P682" s="4"/>
      <c r="Q682" s="4"/>
      <c r="R682" s="3"/>
      <c r="S682" s="3"/>
      <c r="T682" s="3" t="s">
        <v>154</v>
      </c>
      <c r="U682" s="3" t="s">
        <v>225</v>
      </c>
      <c r="V682" s="3"/>
      <c r="W682" s="3"/>
      <c r="X682" s="3"/>
      <c r="Y682" s="3"/>
      <c r="Z682" s="3"/>
      <c r="AA682" s="3"/>
      <c r="AB682" s="3"/>
      <c r="AC682" s="3"/>
      <c r="AD682" s="3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3"/>
      <c r="AS682" s="4"/>
      <c r="AT682" s="4"/>
      <c r="AU682" s="4">
        <f t="shared" si="162"/>
        <v>48</v>
      </c>
      <c r="AV682" s="4"/>
      <c r="AW682" s="215"/>
      <c r="AX682" s="3"/>
      <c r="AY682" s="3"/>
      <c r="AZ682" s="4"/>
    </row>
    <row r="683" spans="1:53">
      <c r="A683" s="1"/>
      <c r="B683" s="11" t="s">
        <v>1145</v>
      </c>
      <c r="C683" s="12" t="s">
        <v>371</v>
      </c>
      <c r="D683" s="3"/>
      <c r="E683" s="4">
        <v>43</v>
      </c>
      <c r="F683" s="4"/>
      <c r="G683" s="3" t="s">
        <v>33</v>
      </c>
      <c r="H683" s="3" t="s">
        <v>33</v>
      </c>
      <c r="I683" s="4"/>
      <c r="J683" s="4"/>
      <c r="K683" s="4"/>
      <c r="L683" s="4"/>
      <c r="M683" s="4"/>
      <c r="N683" s="4"/>
      <c r="O683" s="4">
        <f t="shared" si="161"/>
        <v>43</v>
      </c>
      <c r="P683" s="4"/>
      <c r="Q683" s="4"/>
      <c r="R683" s="3"/>
      <c r="S683" s="3"/>
      <c r="T683" s="3" t="s">
        <v>154</v>
      </c>
      <c r="U683" s="3" t="s">
        <v>225</v>
      </c>
      <c r="V683" s="3"/>
      <c r="W683" s="3"/>
      <c r="X683" s="3"/>
      <c r="Y683" s="3"/>
      <c r="Z683" s="3"/>
      <c r="AA683" s="3"/>
      <c r="AB683" s="3"/>
      <c r="AC683" s="3" t="s">
        <v>583</v>
      </c>
      <c r="AD683" s="3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3"/>
      <c r="AS683" s="4"/>
      <c r="AT683" s="4"/>
      <c r="AU683" s="4">
        <f t="shared" si="162"/>
        <v>43</v>
      </c>
      <c r="AV683" s="4"/>
      <c r="AW683" s="215"/>
      <c r="AX683" s="3"/>
      <c r="AY683" s="3"/>
      <c r="AZ683" s="4"/>
    </row>
    <row r="684" spans="1:53">
      <c r="A684" s="1"/>
      <c r="B684" s="11" t="s">
        <v>1146</v>
      </c>
      <c r="C684" s="12" t="s">
        <v>371</v>
      </c>
      <c r="D684" s="3"/>
      <c r="E684" s="4">
        <v>43</v>
      </c>
      <c r="F684" s="4"/>
      <c r="G684" s="3" t="s">
        <v>33</v>
      </c>
      <c r="H684" s="3" t="s">
        <v>33</v>
      </c>
      <c r="I684" s="4"/>
      <c r="J684" s="4"/>
      <c r="K684" s="4"/>
      <c r="L684" s="4"/>
      <c r="M684" s="4"/>
      <c r="N684" s="4"/>
      <c r="O684" s="4">
        <f t="shared" si="161"/>
        <v>43</v>
      </c>
      <c r="P684" s="4"/>
      <c r="Q684" s="4"/>
      <c r="R684" s="3"/>
      <c r="S684" s="3"/>
      <c r="T684" s="3" t="s">
        <v>154</v>
      </c>
      <c r="U684" s="3" t="s">
        <v>225</v>
      </c>
      <c r="V684" s="3"/>
      <c r="W684" s="3"/>
      <c r="X684" s="3"/>
      <c r="Y684" s="3"/>
      <c r="Z684" s="3"/>
      <c r="AA684" s="3"/>
      <c r="AB684" s="3"/>
      <c r="AC684" s="3"/>
      <c r="AD684" s="3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3"/>
      <c r="AS684" s="4"/>
      <c r="AT684" s="4"/>
      <c r="AU684" s="4">
        <f t="shared" si="162"/>
        <v>43</v>
      </c>
      <c r="AV684" s="4"/>
      <c r="AW684" s="215"/>
      <c r="AX684" s="3"/>
      <c r="AY684" s="3"/>
      <c r="AZ684" s="4"/>
    </row>
    <row r="685" spans="1:53">
      <c r="A685" s="1"/>
      <c r="B685" s="11" t="s">
        <v>1147</v>
      </c>
      <c r="C685" s="12" t="s">
        <v>371</v>
      </c>
      <c r="D685" s="3"/>
      <c r="E685" s="4">
        <v>44</v>
      </c>
      <c r="F685" s="4"/>
      <c r="G685" s="3" t="s">
        <v>33</v>
      </c>
      <c r="H685" s="3" t="s">
        <v>33</v>
      </c>
      <c r="I685" s="4"/>
      <c r="J685" s="4"/>
      <c r="K685" s="4"/>
      <c r="L685" s="4"/>
      <c r="M685" s="4"/>
      <c r="N685" s="4"/>
      <c r="O685" s="4">
        <f t="shared" si="161"/>
        <v>44</v>
      </c>
      <c r="P685" s="4"/>
      <c r="Q685" s="4"/>
      <c r="R685" s="3" t="s">
        <v>354</v>
      </c>
      <c r="S685" s="3"/>
      <c r="T685" s="3" t="s">
        <v>154</v>
      </c>
      <c r="U685" s="3" t="s">
        <v>225</v>
      </c>
      <c r="V685" s="3"/>
      <c r="W685" s="3"/>
      <c r="X685" s="3"/>
      <c r="Y685" s="3"/>
      <c r="Z685" s="3"/>
      <c r="AA685" s="3"/>
      <c r="AB685" s="3"/>
      <c r="AC685" s="3"/>
      <c r="AD685" s="3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3"/>
      <c r="AS685" s="4"/>
      <c r="AT685" s="4"/>
      <c r="AU685" s="4">
        <f t="shared" si="162"/>
        <v>44</v>
      </c>
      <c r="AV685" s="4"/>
      <c r="AW685" s="215"/>
      <c r="AX685" s="3"/>
      <c r="AY685" s="3"/>
      <c r="AZ685" s="4"/>
    </row>
    <row r="686" spans="1:53">
      <c r="A686" s="1"/>
      <c r="B686" s="11" t="s">
        <v>1148</v>
      </c>
      <c r="C686" s="12" t="s">
        <v>371</v>
      </c>
      <c r="D686" s="3"/>
      <c r="E686" s="4">
        <v>43</v>
      </c>
      <c r="F686" s="4"/>
      <c r="G686" s="3" t="s">
        <v>33</v>
      </c>
      <c r="H686" s="3" t="s">
        <v>33</v>
      </c>
      <c r="I686" s="4"/>
      <c r="J686" s="4"/>
      <c r="K686" s="4"/>
      <c r="L686" s="4"/>
      <c r="M686" s="4"/>
      <c r="N686" s="4"/>
      <c r="O686" s="4">
        <f t="shared" si="161"/>
        <v>43</v>
      </c>
      <c r="P686" s="4"/>
      <c r="Q686" s="4"/>
      <c r="R686" s="3"/>
      <c r="S686" s="3"/>
      <c r="T686" s="3" t="s">
        <v>154</v>
      </c>
      <c r="U686" s="3" t="s">
        <v>225</v>
      </c>
      <c r="V686" s="3"/>
      <c r="W686" s="3"/>
      <c r="X686" s="3"/>
      <c r="Y686" s="3"/>
      <c r="Z686" s="3"/>
      <c r="AA686" s="3"/>
      <c r="AB686" s="3"/>
      <c r="AC686" s="3" t="s">
        <v>583</v>
      </c>
      <c r="AD686" s="3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3"/>
      <c r="AS686" s="4"/>
      <c r="AT686" s="4"/>
      <c r="AU686" s="4">
        <f t="shared" si="162"/>
        <v>43</v>
      </c>
      <c r="AV686" s="4"/>
      <c r="AW686" s="215"/>
      <c r="AX686" s="3"/>
      <c r="AY686" s="3"/>
      <c r="AZ686" s="4"/>
    </row>
    <row r="687" spans="1:53">
      <c r="A687" s="1"/>
      <c r="B687" s="11" t="s">
        <v>1149</v>
      </c>
      <c r="C687" s="12" t="s">
        <v>371</v>
      </c>
      <c r="D687" s="3"/>
      <c r="E687" s="4">
        <v>44</v>
      </c>
      <c r="F687" s="4"/>
      <c r="G687" s="3" t="s">
        <v>33</v>
      </c>
      <c r="H687" s="3" t="s">
        <v>33</v>
      </c>
      <c r="I687" s="4"/>
      <c r="J687" s="4"/>
      <c r="K687" s="4"/>
      <c r="L687" s="4"/>
      <c r="M687" s="4"/>
      <c r="N687" s="4"/>
      <c r="O687" s="4">
        <f t="shared" si="161"/>
        <v>44</v>
      </c>
      <c r="P687" s="4"/>
      <c r="Q687" s="4"/>
      <c r="R687" s="3"/>
      <c r="S687" s="3"/>
      <c r="T687" s="3" t="s">
        <v>154</v>
      </c>
      <c r="U687" s="3" t="s">
        <v>225</v>
      </c>
      <c r="V687" s="3"/>
      <c r="W687" s="3"/>
      <c r="X687" s="3"/>
      <c r="Y687" s="3"/>
      <c r="Z687" s="3"/>
      <c r="AA687" s="3"/>
      <c r="AB687" s="3"/>
      <c r="AC687" s="3"/>
      <c r="AD687" s="3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3"/>
      <c r="AS687" s="4"/>
      <c r="AT687" s="4"/>
      <c r="AU687" s="4">
        <f t="shared" si="162"/>
        <v>44</v>
      </c>
      <c r="AV687" s="4"/>
      <c r="AW687" s="215"/>
      <c r="AX687" s="3"/>
      <c r="AY687" s="3"/>
      <c r="AZ687" s="4"/>
    </row>
    <row r="688" spans="1:53">
      <c r="A688" s="1"/>
      <c r="B688" s="11" t="s">
        <v>1150</v>
      </c>
      <c r="C688" s="12" t="s">
        <v>371</v>
      </c>
      <c r="D688" s="3"/>
      <c r="E688" s="4">
        <v>46</v>
      </c>
      <c r="F688" s="4"/>
      <c r="G688" s="3" t="s">
        <v>33</v>
      </c>
      <c r="H688" s="3" t="s">
        <v>33</v>
      </c>
      <c r="I688" s="4"/>
      <c r="J688" s="4"/>
      <c r="K688" s="4"/>
      <c r="L688" s="4"/>
      <c r="M688" s="4"/>
      <c r="N688" s="4"/>
      <c r="O688" s="4">
        <f t="shared" si="161"/>
        <v>46</v>
      </c>
      <c r="P688" s="4"/>
      <c r="Q688" s="4"/>
      <c r="R688" s="3"/>
      <c r="S688" s="3"/>
      <c r="T688" s="3" t="s">
        <v>154</v>
      </c>
      <c r="U688" s="3" t="s">
        <v>225</v>
      </c>
      <c r="V688" s="3"/>
      <c r="W688" s="3"/>
      <c r="X688" s="3"/>
      <c r="Y688" s="3"/>
      <c r="Z688" s="3"/>
      <c r="AA688" s="3"/>
      <c r="AB688" s="3"/>
      <c r="AC688" s="3" t="s">
        <v>583</v>
      </c>
      <c r="AD688" s="3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3"/>
      <c r="AS688" s="4"/>
      <c r="AT688" s="4"/>
      <c r="AU688" s="4">
        <f t="shared" si="162"/>
        <v>46</v>
      </c>
      <c r="AV688" s="4"/>
      <c r="AW688" s="215"/>
      <c r="AX688" s="3"/>
      <c r="AY688" s="3"/>
      <c r="AZ688" s="4"/>
    </row>
    <row r="689" spans="1:53">
      <c r="A689" s="1"/>
      <c r="B689" s="11" t="s">
        <v>1151</v>
      </c>
      <c r="C689" s="12" t="s">
        <v>371</v>
      </c>
      <c r="D689" s="3"/>
      <c r="E689" s="4">
        <v>48</v>
      </c>
      <c r="F689" s="4"/>
      <c r="G689" s="3" t="s">
        <v>33</v>
      </c>
      <c r="H689" s="3" t="s">
        <v>33</v>
      </c>
      <c r="I689" s="4"/>
      <c r="J689" s="4"/>
      <c r="K689" s="4"/>
      <c r="L689" s="4"/>
      <c r="M689" s="4"/>
      <c r="N689" s="4"/>
      <c r="O689" s="4">
        <f t="shared" si="161"/>
        <v>48</v>
      </c>
      <c r="P689" s="4"/>
      <c r="Q689" s="4"/>
      <c r="R689" s="3" t="s">
        <v>354</v>
      </c>
      <c r="S689" s="3"/>
      <c r="T689" s="3" t="s">
        <v>154</v>
      </c>
      <c r="U689" s="3" t="s">
        <v>225</v>
      </c>
      <c r="V689" s="3"/>
      <c r="W689" s="3"/>
      <c r="X689" s="3"/>
      <c r="Y689" s="3"/>
      <c r="Z689" s="3"/>
      <c r="AA689" s="3"/>
      <c r="AB689" s="3"/>
      <c r="AC689" s="3" t="s">
        <v>583</v>
      </c>
      <c r="AD689" s="3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3"/>
      <c r="AS689" s="4"/>
      <c r="AT689" s="4"/>
      <c r="AU689" s="4">
        <f t="shared" si="162"/>
        <v>48</v>
      </c>
      <c r="AV689" s="4"/>
      <c r="AW689" s="215"/>
      <c r="AX689" s="3"/>
      <c r="AY689" s="3"/>
      <c r="AZ689" s="4"/>
    </row>
    <row r="690" spans="1:53">
      <c r="A690" s="1"/>
      <c r="B690" s="11" t="s">
        <v>1152</v>
      </c>
      <c r="C690" s="12" t="s">
        <v>371</v>
      </c>
      <c r="D690" s="3"/>
      <c r="E690" s="4">
        <v>47</v>
      </c>
      <c r="F690" s="4"/>
      <c r="G690" s="3" t="s">
        <v>33</v>
      </c>
      <c r="H690" s="3" t="s">
        <v>33</v>
      </c>
      <c r="I690" s="4"/>
      <c r="J690" s="4"/>
      <c r="K690" s="4"/>
      <c r="L690" s="4"/>
      <c r="M690" s="4"/>
      <c r="N690" s="4"/>
      <c r="O690" s="4">
        <f t="shared" si="161"/>
        <v>47</v>
      </c>
      <c r="P690" s="4"/>
      <c r="Q690" s="4"/>
      <c r="R690" s="3"/>
      <c r="S690" s="3"/>
      <c r="T690" s="3" t="s">
        <v>154</v>
      </c>
      <c r="U690" s="3" t="s">
        <v>225</v>
      </c>
      <c r="V690" s="3"/>
      <c r="W690" s="3"/>
      <c r="X690" s="3"/>
      <c r="Y690" s="3"/>
      <c r="Z690" s="3"/>
      <c r="AA690" s="3"/>
      <c r="AB690" s="3"/>
      <c r="AC690" s="3" t="s">
        <v>405</v>
      </c>
      <c r="AD690" s="3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3"/>
      <c r="AS690" s="4"/>
      <c r="AT690" s="4"/>
      <c r="AU690" s="4">
        <f t="shared" si="162"/>
        <v>47</v>
      </c>
      <c r="AV690" s="4"/>
      <c r="AW690" s="215"/>
      <c r="AX690" s="3"/>
      <c r="AY690" s="3"/>
      <c r="AZ690" s="4"/>
    </row>
    <row r="691" spans="1:53">
      <c r="A691" s="1"/>
      <c r="B691" s="11" t="s">
        <v>1153</v>
      </c>
      <c r="C691" s="12" t="s">
        <v>371</v>
      </c>
      <c r="D691" s="3"/>
      <c r="E691" s="4">
        <v>47</v>
      </c>
      <c r="F691" s="4"/>
      <c r="G691" s="3" t="s">
        <v>33</v>
      </c>
      <c r="H691" s="3" t="s">
        <v>33</v>
      </c>
      <c r="I691" s="4"/>
      <c r="J691" s="4"/>
      <c r="K691" s="4"/>
      <c r="L691" s="4"/>
      <c r="M691" s="4"/>
      <c r="N691" s="4"/>
      <c r="O691" s="4">
        <f t="shared" si="161"/>
        <v>47</v>
      </c>
      <c r="P691" s="4"/>
      <c r="Q691" s="4"/>
      <c r="R691" s="3"/>
      <c r="S691" s="3"/>
      <c r="T691" s="3" t="s">
        <v>154</v>
      </c>
      <c r="U691" s="3" t="s">
        <v>225</v>
      </c>
      <c r="V691" s="3"/>
      <c r="W691" s="3"/>
      <c r="X691" s="3"/>
      <c r="Y691" s="3"/>
      <c r="Z691" s="3"/>
      <c r="AA691" s="3"/>
      <c r="AB691" s="3"/>
      <c r="AC691" s="3" t="s">
        <v>583</v>
      </c>
      <c r="AD691" s="3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3"/>
      <c r="AS691" s="4"/>
      <c r="AT691" s="4"/>
      <c r="AU691" s="4">
        <f t="shared" si="162"/>
        <v>47</v>
      </c>
      <c r="AV691" s="4"/>
      <c r="AW691" s="215"/>
      <c r="AX691" s="3"/>
      <c r="AY691" s="3"/>
      <c r="AZ691" s="4"/>
    </row>
    <row r="692" spans="1:53">
      <c r="A692" s="1"/>
      <c r="B692" s="11" t="s">
        <v>1154</v>
      </c>
      <c r="C692" s="217" t="s">
        <v>1161</v>
      </c>
      <c r="D692" s="3"/>
      <c r="E692" s="4">
        <v>49</v>
      </c>
      <c r="F692" s="4"/>
      <c r="G692" s="3" t="s">
        <v>33</v>
      </c>
      <c r="H692" s="3" t="s">
        <v>33</v>
      </c>
      <c r="I692" s="4"/>
      <c r="J692" s="4"/>
      <c r="K692" s="4"/>
      <c r="L692" s="4"/>
      <c r="M692" s="4"/>
      <c r="N692" s="4"/>
      <c r="O692" s="4">
        <f t="shared" si="161"/>
        <v>49</v>
      </c>
      <c r="P692" s="4"/>
      <c r="Q692" s="4"/>
      <c r="R692" s="3" t="s">
        <v>354</v>
      </c>
      <c r="S692" s="4"/>
      <c r="T692" s="3" t="s">
        <v>153</v>
      </c>
      <c r="U692" s="3"/>
      <c r="V692" s="3" t="s">
        <v>156</v>
      </c>
      <c r="W692" s="3" t="s">
        <v>417</v>
      </c>
      <c r="X692" s="3"/>
      <c r="Y692" s="3"/>
      <c r="Z692" s="3"/>
      <c r="AA692" s="3"/>
      <c r="AB692" s="3"/>
      <c r="AC692" s="3" t="s">
        <v>598</v>
      </c>
      <c r="AD692" s="3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3"/>
      <c r="AS692" s="4"/>
      <c r="AT692" s="4"/>
      <c r="AU692" s="4">
        <f t="shared" si="162"/>
        <v>49</v>
      </c>
      <c r="AV692" s="4"/>
      <c r="AW692" s="215"/>
      <c r="AX692" s="3"/>
      <c r="AY692" s="3"/>
      <c r="AZ692" s="4"/>
    </row>
    <row r="693" spans="1:53" s="246" customFormat="1" ht="27.6">
      <c r="A693" s="246" t="s">
        <v>142</v>
      </c>
      <c r="B693" s="247">
        <v>30</v>
      </c>
      <c r="C693" s="252" t="s">
        <v>833</v>
      </c>
      <c r="D693" s="249"/>
      <c r="E693" s="250">
        <f t="shared" ref="E693:AZ693" si="163">SUM(E694:E700)/2</f>
        <v>189</v>
      </c>
      <c r="F693" s="250">
        <f t="shared" si="163"/>
        <v>0</v>
      </c>
      <c r="G693" s="250">
        <f t="shared" si="163"/>
        <v>0</v>
      </c>
      <c r="H693" s="250">
        <f t="shared" si="163"/>
        <v>0</v>
      </c>
      <c r="I693" s="250">
        <f t="shared" si="163"/>
        <v>0</v>
      </c>
      <c r="J693" s="250">
        <f t="shared" si="163"/>
        <v>0</v>
      </c>
      <c r="K693" s="250">
        <f t="shared" si="163"/>
        <v>0</v>
      </c>
      <c r="L693" s="250">
        <f t="shared" si="163"/>
        <v>0</v>
      </c>
      <c r="M693" s="250">
        <f t="shared" si="163"/>
        <v>0</v>
      </c>
      <c r="N693" s="250">
        <f t="shared" si="163"/>
        <v>0</v>
      </c>
      <c r="O693" s="250">
        <f t="shared" si="163"/>
        <v>190</v>
      </c>
      <c r="P693" s="250">
        <f t="shared" si="163"/>
        <v>0</v>
      </c>
      <c r="Q693" s="250">
        <f t="shared" si="163"/>
        <v>0</v>
      </c>
      <c r="R693" s="250">
        <f t="shared" si="163"/>
        <v>0</v>
      </c>
      <c r="S693" s="250">
        <f t="shared" si="163"/>
        <v>0</v>
      </c>
      <c r="T693" s="250">
        <f t="shared" si="163"/>
        <v>0</v>
      </c>
      <c r="U693" s="250">
        <f t="shared" si="163"/>
        <v>0</v>
      </c>
      <c r="V693" s="250">
        <f t="shared" si="163"/>
        <v>0</v>
      </c>
      <c r="W693" s="250">
        <f t="shared" si="163"/>
        <v>0</v>
      </c>
      <c r="X693" s="250">
        <f t="shared" si="163"/>
        <v>0</v>
      </c>
      <c r="Y693" s="250">
        <f t="shared" si="163"/>
        <v>0</v>
      </c>
      <c r="Z693" s="250">
        <f t="shared" si="163"/>
        <v>0</v>
      </c>
      <c r="AA693" s="250">
        <f t="shared" si="163"/>
        <v>0</v>
      </c>
      <c r="AB693" s="250">
        <f t="shared" si="163"/>
        <v>0</v>
      </c>
      <c r="AC693" s="250">
        <f t="shared" si="163"/>
        <v>0</v>
      </c>
      <c r="AD693" s="250">
        <f t="shared" si="163"/>
        <v>0</v>
      </c>
      <c r="AE693" s="250">
        <f t="shared" si="163"/>
        <v>0</v>
      </c>
      <c r="AF693" s="250">
        <f t="shared" si="163"/>
        <v>0</v>
      </c>
      <c r="AG693" s="250">
        <f t="shared" si="163"/>
        <v>0</v>
      </c>
      <c r="AH693" s="250">
        <f t="shared" si="163"/>
        <v>0</v>
      </c>
      <c r="AI693" s="250">
        <f t="shared" si="163"/>
        <v>0</v>
      </c>
      <c r="AJ693" s="250">
        <f t="shared" si="163"/>
        <v>0</v>
      </c>
      <c r="AK693" s="250">
        <f t="shared" si="163"/>
        <v>0</v>
      </c>
      <c r="AL693" s="250">
        <f t="shared" si="163"/>
        <v>0</v>
      </c>
      <c r="AM693" s="250">
        <f t="shared" si="163"/>
        <v>0</v>
      </c>
      <c r="AN693" s="250">
        <f t="shared" si="163"/>
        <v>0</v>
      </c>
      <c r="AO693" s="250">
        <f t="shared" si="163"/>
        <v>0</v>
      </c>
      <c r="AP693" s="250">
        <f t="shared" si="163"/>
        <v>0</v>
      </c>
      <c r="AQ693" s="250">
        <f t="shared" si="163"/>
        <v>0</v>
      </c>
      <c r="AR693" s="250">
        <f t="shared" si="163"/>
        <v>0</v>
      </c>
      <c r="AS693" s="250">
        <f t="shared" si="163"/>
        <v>0</v>
      </c>
      <c r="AT693" s="223">
        <f t="shared" si="163"/>
        <v>0</v>
      </c>
      <c r="AU693" s="250">
        <f t="shared" si="163"/>
        <v>0</v>
      </c>
      <c r="AV693" s="250">
        <f t="shared" si="163"/>
        <v>0</v>
      </c>
      <c r="AW693" s="250">
        <f t="shared" si="163"/>
        <v>0</v>
      </c>
      <c r="AX693" s="250">
        <f t="shared" si="163"/>
        <v>0</v>
      </c>
      <c r="AY693" s="250">
        <f t="shared" si="163"/>
        <v>0</v>
      </c>
      <c r="AZ693" s="250">
        <f t="shared" si="163"/>
        <v>0</v>
      </c>
      <c r="BA693" s="251"/>
    </row>
    <row r="694" spans="1:53" s="206" customFormat="1">
      <c r="A694" s="206" t="s">
        <v>364</v>
      </c>
      <c r="B694" s="207" t="s">
        <v>1190</v>
      </c>
      <c r="C694" s="210" t="s">
        <v>1171</v>
      </c>
      <c r="D694" s="207" t="s">
        <v>480</v>
      </c>
      <c r="E694" s="208">
        <f t="shared" ref="E694:AZ694" si="164">SUM(E695:E700)</f>
        <v>189</v>
      </c>
      <c r="F694" s="208">
        <f t="shared" si="164"/>
        <v>0</v>
      </c>
      <c r="G694" s="208">
        <f t="shared" si="164"/>
        <v>0</v>
      </c>
      <c r="H694" s="208">
        <f t="shared" si="164"/>
        <v>0</v>
      </c>
      <c r="I694" s="208">
        <f t="shared" si="164"/>
        <v>0</v>
      </c>
      <c r="J694" s="208">
        <f t="shared" si="164"/>
        <v>0</v>
      </c>
      <c r="K694" s="208">
        <f t="shared" si="164"/>
        <v>0</v>
      </c>
      <c r="L694" s="208">
        <f t="shared" si="164"/>
        <v>0</v>
      </c>
      <c r="M694" s="208">
        <f t="shared" si="164"/>
        <v>0</v>
      </c>
      <c r="N694" s="208">
        <f t="shared" si="164"/>
        <v>0</v>
      </c>
      <c r="O694" s="208">
        <f t="shared" si="164"/>
        <v>190</v>
      </c>
      <c r="P694" s="208">
        <f t="shared" si="164"/>
        <v>0</v>
      </c>
      <c r="Q694" s="208">
        <f t="shared" si="164"/>
        <v>0</v>
      </c>
      <c r="R694" s="208">
        <f t="shared" si="164"/>
        <v>0</v>
      </c>
      <c r="S694" s="208">
        <f t="shared" si="164"/>
        <v>0</v>
      </c>
      <c r="T694" s="208">
        <f t="shared" si="164"/>
        <v>0</v>
      </c>
      <c r="U694" s="208">
        <f t="shared" si="164"/>
        <v>0</v>
      </c>
      <c r="V694" s="208">
        <f t="shared" si="164"/>
        <v>0</v>
      </c>
      <c r="W694" s="208">
        <f t="shared" si="164"/>
        <v>0</v>
      </c>
      <c r="X694" s="208">
        <f t="shared" si="164"/>
        <v>0</v>
      </c>
      <c r="Y694" s="208">
        <f t="shared" si="164"/>
        <v>0</v>
      </c>
      <c r="Z694" s="208">
        <f t="shared" si="164"/>
        <v>0</v>
      </c>
      <c r="AA694" s="208">
        <f t="shared" si="164"/>
        <v>0</v>
      </c>
      <c r="AB694" s="208">
        <f t="shared" si="164"/>
        <v>0</v>
      </c>
      <c r="AC694" s="208">
        <f t="shared" si="164"/>
        <v>0</v>
      </c>
      <c r="AD694" s="208">
        <f t="shared" si="164"/>
        <v>0</v>
      </c>
      <c r="AE694" s="208">
        <f t="shared" si="164"/>
        <v>0</v>
      </c>
      <c r="AF694" s="208">
        <f t="shared" si="164"/>
        <v>0</v>
      </c>
      <c r="AG694" s="208">
        <f t="shared" si="164"/>
        <v>0</v>
      </c>
      <c r="AH694" s="208">
        <f t="shared" si="164"/>
        <v>0</v>
      </c>
      <c r="AI694" s="208">
        <f t="shared" si="164"/>
        <v>0</v>
      </c>
      <c r="AJ694" s="208">
        <f t="shared" si="164"/>
        <v>0</v>
      </c>
      <c r="AK694" s="208">
        <f t="shared" si="164"/>
        <v>0</v>
      </c>
      <c r="AL694" s="208">
        <f t="shared" si="164"/>
        <v>0</v>
      </c>
      <c r="AM694" s="208">
        <f t="shared" si="164"/>
        <v>0</v>
      </c>
      <c r="AN694" s="208">
        <f t="shared" si="164"/>
        <v>0</v>
      </c>
      <c r="AO694" s="208">
        <f t="shared" si="164"/>
        <v>0</v>
      </c>
      <c r="AP694" s="208">
        <f t="shared" si="164"/>
        <v>0</v>
      </c>
      <c r="AQ694" s="208">
        <f t="shared" si="164"/>
        <v>0</v>
      </c>
      <c r="AR694" s="208">
        <f t="shared" si="164"/>
        <v>0</v>
      </c>
      <c r="AS694" s="208">
        <f t="shared" si="164"/>
        <v>0</v>
      </c>
      <c r="AT694" s="208">
        <f t="shared" si="164"/>
        <v>0</v>
      </c>
      <c r="AU694" s="208">
        <f t="shared" si="164"/>
        <v>0</v>
      </c>
      <c r="AV694" s="208">
        <f t="shared" si="164"/>
        <v>0</v>
      </c>
      <c r="AW694" s="208">
        <f t="shared" si="164"/>
        <v>0</v>
      </c>
      <c r="AX694" s="208">
        <f t="shared" si="164"/>
        <v>0</v>
      </c>
      <c r="AY694" s="208">
        <f t="shared" si="164"/>
        <v>0</v>
      </c>
      <c r="AZ694" s="208">
        <f t="shared" si="164"/>
        <v>0</v>
      </c>
      <c r="BA694" s="209"/>
    </row>
    <row r="695" spans="1:53">
      <c r="A695" s="1"/>
      <c r="B695" s="11" t="s">
        <v>521</v>
      </c>
      <c r="C695" s="217" t="s">
        <v>371</v>
      </c>
      <c r="D695" s="3"/>
      <c r="E695" s="11"/>
      <c r="F695" s="4"/>
      <c r="G695" s="3" t="s">
        <v>33</v>
      </c>
      <c r="H695" s="3" t="s">
        <v>33</v>
      </c>
      <c r="I695" s="4"/>
      <c r="J695" s="4"/>
      <c r="K695" s="4"/>
      <c r="L695" s="4"/>
      <c r="M695" s="4"/>
      <c r="N695" s="4"/>
      <c r="O695" s="4">
        <v>1</v>
      </c>
      <c r="P695" s="4"/>
      <c r="Q695" s="4"/>
      <c r="R695" s="3" t="s">
        <v>354</v>
      </c>
      <c r="S695" s="4"/>
      <c r="T695" s="3" t="s">
        <v>153</v>
      </c>
      <c r="U695" s="3"/>
      <c r="V695" s="3" t="s">
        <v>156</v>
      </c>
      <c r="W695" s="3" t="s">
        <v>417</v>
      </c>
      <c r="X695" s="3"/>
      <c r="Y695" s="3"/>
      <c r="Z695" s="3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3"/>
      <c r="AP695" s="4"/>
      <c r="AQ695" s="4"/>
      <c r="AR695" s="4"/>
      <c r="AS695" s="4"/>
      <c r="AT695" s="4"/>
      <c r="AU695" s="4"/>
      <c r="AV695" s="4"/>
      <c r="AW695" s="4"/>
      <c r="AX695" s="4"/>
      <c r="AY695" s="3" t="s">
        <v>229</v>
      </c>
      <c r="AZ695" s="4"/>
    </row>
    <row r="696" spans="1:53">
      <c r="A696" s="1"/>
      <c r="B696" s="11" t="s">
        <v>993</v>
      </c>
      <c r="C696" s="2" t="s">
        <v>374</v>
      </c>
      <c r="D696" s="3"/>
      <c r="E696" s="4">
        <v>25</v>
      </c>
      <c r="F696" s="4"/>
      <c r="G696" s="3" t="s">
        <v>513</v>
      </c>
      <c r="H696" s="3" t="s">
        <v>455</v>
      </c>
      <c r="I696" s="4"/>
      <c r="J696" s="4"/>
      <c r="K696" s="4"/>
      <c r="L696" s="4"/>
      <c r="M696" s="4"/>
      <c r="N696" s="4"/>
      <c r="O696" s="4">
        <f>+E696</f>
        <v>25</v>
      </c>
      <c r="P696" s="4"/>
      <c r="Q696" s="4"/>
      <c r="R696" s="3" t="s">
        <v>354</v>
      </c>
      <c r="S696" s="3" t="s">
        <v>3</v>
      </c>
      <c r="T696" s="3" t="s">
        <v>191</v>
      </c>
      <c r="U696" s="3" t="s">
        <v>559</v>
      </c>
      <c r="V696" s="3" t="s">
        <v>192</v>
      </c>
      <c r="W696" s="3" t="s">
        <v>416</v>
      </c>
      <c r="X696" s="3"/>
      <c r="Y696" s="3"/>
      <c r="Z696" s="3"/>
      <c r="AA696" s="3" t="s">
        <v>181</v>
      </c>
      <c r="AB696" s="3" t="s">
        <v>404</v>
      </c>
      <c r="AC696" s="3" t="s">
        <v>405</v>
      </c>
      <c r="AD696" s="3" t="s">
        <v>501</v>
      </c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3"/>
      <c r="AZ696" s="4"/>
    </row>
    <row r="697" spans="1:53">
      <c r="A697" s="1"/>
      <c r="B697" s="11" t="s">
        <v>994</v>
      </c>
      <c r="C697" s="12" t="s">
        <v>373</v>
      </c>
      <c r="D697" s="3"/>
      <c r="E697" s="4">
        <v>48</v>
      </c>
      <c r="F697" s="4"/>
      <c r="G697" s="3" t="s">
        <v>252</v>
      </c>
      <c r="H697" s="3" t="s">
        <v>23</v>
      </c>
      <c r="I697" s="4"/>
      <c r="J697" s="4"/>
      <c r="K697" s="4"/>
      <c r="L697" s="4"/>
      <c r="M697" s="4"/>
      <c r="N697" s="4"/>
      <c r="O697" s="4">
        <f>+E697</f>
        <v>48</v>
      </c>
      <c r="P697" s="4"/>
      <c r="Q697" s="4"/>
      <c r="R697" s="3"/>
      <c r="S697" s="3"/>
      <c r="T697" s="3" t="s">
        <v>154</v>
      </c>
      <c r="U697" s="3" t="s">
        <v>225</v>
      </c>
      <c r="V697" s="3"/>
      <c r="W697" s="3"/>
      <c r="X697" s="3"/>
      <c r="Y697" s="3"/>
      <c r="Z697" s="3"/>
      <c r="AA697" s="3" t="s">
        <v>181</v>
      </c>
      <c r="AB697" s="3" t="s">
        <v>404</v>
      </c>
      <c r="AC697" s="3" t="s">
        <v>405</v>
      </c>
      <c r="AD697" s="3" t="s">
        <v>501</v>
      </c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</row>
    <row r="698" spans="1:53">
      <c r="A698" s="1"/>
      <c r="B698" s="11" t="s">
        <v>995</v>
      </c>
      <c r="C698" s="12" t="s">
        <v>373</v>
      </c>
      <c r="D698" s="3"/>
      <c r="E698" s="4">
        <v>40</v>
      </c>
      <c r="F698" s="4"/>
      <c r="G698" s="3" t="s">
        <v>252</v>
      </c>
      <c r="H698" s="3" t="s">
        <v>23</v>
      </c>
      <c r="I698" s="4"/>
      <c r="J698" s="4"/>
      <c r="K698" s="4"/>
      <c r="L698" s="4"/>
      <c r="M698" s="4"/>
      <c r="N698" s="4"/>
      <c r="O698" s="4">
        <f>+E698</f>
        <v>40</v>
      </c>
      <c r="P698" s="4"/>
      <c r="Q698" s="4"/>
      <c r="R698" s="3"/>
      <c r="S698" s="3"/>
      <c r="T698" s="3" t="s">
        <v>154</v>
      </c>
      <c r="U698" s="3" t="s">
        <v>225</v>
      </c>
      <c r="V698" s="3"/>
      <c r="W698" s="3"/>
      <c r="X698" s="3"/>
      <c r="Y698" s="3"/>
      <c r="Z698" s="3"/>
      <c r="AA698" s="3" t="s">
        <v>181</v>
      </c>
      <c r="AB698" s="3" t="s">
        <v>404</v>
      </c>
      <c r="AC698" s="3" t="s">
        <v>405</v>
      </c>
      <c r="AD698" s="3" t="s">
        <v>501</v>
      </c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</row>
    <row r="699" spans="1:53">
      <c r="A699" s="1"/>
      <c r="B699" s="11" t="s">
        <v>996</v>
      </c>
      <c r="C699" s="12" t="s">
        <v>373</v>
      </c>
      <c r="D699" s="3"/>
      <c r="E699" s="4">
        <v>40</v>
      </c>
      <c r="F699" s="4"/>
      <c r="G699" s="3" t="s">
        <v>252</v>
      </c>
      <c r="H699" s="3" t="s">
        <v>23</v>
      </c>
      <c r="I699" s="4"/>
      <c r="J699" s="4"/>
      <c r="K699" s="4"/>
      <c r="L699" s="4"/>
      <c r="M699" s="4"/>
      <c r="N699" s="4"/>
      <c r="O699" s="4">
        <f>+E699</f>
        <v>40</v>
      </c>
      <c r="P699" s="4"/>
      <c r="Q699" s="4"/>
      <c r="R699" s="3"/>
      <c r="S699" s="3"/>
      <c r="T699" s="3" t="s">
        <v>154</v>
      </c>
      <c r="U699" s="3" t="s">
        <v>225</v>
      </c>
      <c r="V699" s="3"/>
      <c r="W699" s="3"/>
      <c r="X699" s="3"/>
      <c r="Y699" s="3"/>
      <c r="Z699" s="3"/>
      <c r="AA699" s="3" t="s">
        <v>181</v>
      </c>
      <c r="AB699" s="3" t="s">
        <v>404</v>
      </c>
      <c r="AC699" s="3" t="s">
        <v>405</v>
      </c>
      <c r="AD699" s="3" t="s">
        <v>501</v>
      </c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</row>
    <row r="700" spans="1:53">
      <c r="A700" s="1"/>
      <c r="B700" s="11" t="s">
        <v>997</v>
      </c>
      <c r="C700" s="2" t="s">
        <v>374</v>
      </c>
      <c r="D700" s="3"/>
      <c r="E700" s="4">
        <v>36</v>
      </c>
      <c r="F700" s="4"/>
      <c r="G700" s="3" t="s">
        <v>513</v>
      </c>
      <c r="H700" s="3" t="s">
        <v>455</v>
      </c>
      <c r="I700" s="4"/>
      <c r="J700" s="4"/>
      <c r="K700" s="4"/>
      <c r="L700" s="4"/>
      <c r="M700" s="4"/>
      <c r="N700" s="4"/>
      <c r="O700" s="4">
        <f>+E700</f>
        <v>36</v>
      </c>
      <c r="P700" s="4"/>
      <c r="Q700" s="4"/>
      <c r="R700" s="3" t="s">
        <v>354</v>
      </c>
      <c r="S700" s="3" t="s">
        <v>3</v>
      </c>
      <c r="T700" s="3" t="s">
        <v>153</v>
      </c>
      <c r="U700" s="3" t="s">
        <v>559</v>
      </c>
      <c r="V700" s="3" t="s">
        <v>156</v>
      </c>
      <c r="W700" s="3" t="s">
        <v>416</v>
      </c>
      <c r="X700" s="3"/>
      <c r="Y700" s="3"/>
      <c r="Z700" s="3"/>
      <c r="AA700" s="3" t="s">
        <v>181</v>
      </c>
      <c r="AB700" s="3" t="s">
        <v>404</v>
      </c>
      <c r="AC700" s="3" t="s">
        <v>405</v>
      </c>
      <c r="AD700" s="3" t="s">
        <v>501</v>
      </c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</row>
    <row r="701" spans="1:53" s="246" customFormat="1" ht="27.6">
      <c r="A701" s="246" t="s">
        <v>142</v>
      </c>
      <c r="B701" s="247">
        <v>31</v>
      </c>
      <c r="C701" s="252" t="s">
        <v>836</v>
      </c>
      <c r="D701" s="249"/>
      <c r="E701" s="250">
        <f t="shared" ref="E701:AZ701" si="165">SUM(E702:E719)/2</f>
        <v>589</v>
      </c>
      <c r="F701" s="250">
        <f t="shared" si="165"/>
        <v>0</v>
      </c>
      <c r="G701" s="250">
        <f t="shared" si="165"/>
        <v>0</v>
      </c>
      <c r="H701" s="250">
        <f t="shared" si="165"/>
        <v>0</v>
      </c>
      <c r="I701" s="250">
        <f t="shared" si="165"/>
        <v>0</v>
      </c>
      <c r="J701" s="250">
        <f t="shared" si="165"/>
        <v>0</v>
      </c>
      <c r="K701" s="250">
        <f t="shared" si="165"/>
        <v>0</v>
      </c>
      <c r="L701" s="250">
        <f t="shared" si="165"/>
        <v>0</v>
      </c>
      <c r="M701" s="250">
        <f t="shared" si="165"/>
        <v>0</v>
      </c>
      <c r="N701" s="250">
        <f t="shared" si="165"/>
        <v>0</v>
      </c>
      <c r="O701" s="250">
        <f t="shared" si="165"/>
        <v>591</v>
      </c>
      <c r="P701" s="250">
        <f t="shared" si="165"/>
        <v>0</v>
      </c>
      <c r="Q701" s="250">
        <f t="shared" si="165"/>
        <v>0</v>
      </c>
      <c r="R701" s="250">
        <f t="shared" si="165"/>
        <v>0</v>
      </c>
      <c r="S701" s="250">
        <f t="shared" si="165"/>
        <v>0</v>
      </c>
      <c r="T701" s="250">
        <f t="shared" si="165"/>
        <v>0</v>
      </c>
      <c r="U701" s="250">
        <f t="shared" si="165"/>
        <v>0</v>
      </c>
      <c r="V701" s="250">
        <f t="shared" si="165"/>
        <v>0</v>
      </c>
      <c r="W701" s="250">
        <f t="shared" si="165"/>
        <v>0</v>
      </c>
      <c r="X701" s="250">
        <f t="shared" si="165"/>
        <v>0</v>
      </c>
      <c r="Y701" s="250">
        <f t="shared" si="165"/>
        <v>0</v>
      </c>
      <c r="Z701" s="250">
        <f t="shared" si="165"/>
        <v>0</v>
      </c>
      <c r="AA701" s="250">
        <f t="shared" si="165"/>
        <v>0</v>
      </c>
      <c r="AB701" s="250">
        <f t="shared" si="165"/>
        <v>0</v>
      </c>
      <c r="AC701" s="250">
        <f t="shared" si="165"/>
        <v>0</v>
      </c>
      <c r="AD701" s="250">
        <f t="shared" si="165"/>
        <v>0</v>
      </c>
      <c r="AE701" s="250">
        <f t="shared" si="165"/>
        <v>0</v>
      </c>
      <c r="AF701" s="250">
        <f t="shared" si="165"/>
        <v>0</v>
      </c>
      <c r="AG701" s="250">
        <f t="shared" si="165"/>
        <v>0</v>
      </c>
      <c r="AH701" s="250">
        <f t="shared" si="165"/>
        <v>0</v>
      </c>
      <c r="AI701" s="250">
        <f t="shared" si="165"/>
        <v>0</v>
      </c>
      <c r="AJ701" s="250">
        <f t="shared" si="165"/>
        <v>0</v>
      </c>
      <c r="AK701" s="250">
        <f t="shared" si="165"/>
        <v>0</v>
      </c>
      <c r="AL701" s="250">
        <f t="shared" si="165"/>
        <v>0</v>
      </c>
      <c r="AM701" s="250">
        <f t="shared" si="165"/>
        <v>0</v>
      </c>
      <c r="AN701" s="250">
        <f t="shared" si="165"/>
        <v>0</v>
      </c>
      <c r="AO701" s="250">
        <f t="shared" si="165"/>
        <v>0</v>
      </c>
      <c r="AP701" s="250">
        <f t="shared" si="165"/>
        <v>0</v>
      </c>
      <c r="AQ701" s="250">
        <f t="shared" si="165"/>
        <v>0</v>
      </c>
      <c r="AR701" s="250">
        <f t="shared" si="165"/>
        <v>0</v>
      </c>
      <c r="AS701" s="250">
        <f t="shared" si="165"/>
        <v>0</v>
      </c>
      <c r="AT701" s="223">
        <f t="shared" si="165"/>
        <v>0</v>
      </c>
      <c r="AU701" s="250">
        <f t="shared" si="165"/>
        <v>0</v>
      </c>
      <c r="AV701" s="250">
        <f t="shared" si="165"/>
        <v>0</v>
      </c>
      <c r="AW701" s="250">
        <f t="shared" si="165"/>
        <v>0</v>
      </c>
      <c r="AX701" s="250">
        <f t="shared" si="165"/>
        <v>0</v>
      </c>
      <c r="AY701" s="250">
        <f t="shared" si="165"/>
        <v>0</v>
      </c>
      <c r="AZ701" s="250">
        <f t="shared" si="165"/>
        <v>0</v>
      </c>
      <c r="BA701" s="251"/>
    </row>
    <row r="702" spans="1:53" s="206" customFormat="1">
      <c r="A702" s="206" t="s">
        <v>364</v>
      </c>
      <c r="B702" s="207" t="s">
        <v>1191</v>
      </c>
      <c r="C702" s="210" t="s">
        <v>1171</v>
      </c>
      <c r="D702" s="207" t="s">
        <v>480</v>
      </c>
      <c r="E702" s="208">
        <f t="shared" ref="E702:AZ702" si="166">SUM(E703:E710)</f>
        <v>281</v>
      </c>
      <c r="F702" s="208">
        <f t="shared" si="166"/>
        <v>0</v>
      </c>
      <c r="G702" s="208">
        <f t="shared" si="166"/>
        <v>0</v>
      </c>
      <c r="H702" s="208">
        <f t="shared" si="166"/>
        <v>0</v>
      </c>
      <c r="I702" s="208">
        <f t="shared" si="166"/>
        <v>0</v>
      </c>
      <c r="J702" s="208">
        <f t="shared" si="166"/>
        <v>0</v>
      </c>
      <c r="K702" s="208">
        <f t="shared" si="166"/>
        <v>0</v>
      </c>
      <c r="L702" s="208">
        <f t="shared" si="166"/>
        <v>0</v>
      </c>
      <c r="M702" s="208">
        <f t="shared" si="166"/>
        <v>0</v>
      </c>
      <c r="N702" s="208">
        <f t="shared" si="166"/>
        <v>0</v>
      </c>
      <c r="O702" s="208">
        <f t="shared" si="166"/>
        <v>282</v>
      </c>
      <c r="P702" s="208">
        <f t="shared" si="166"/>
        <v>0</v>
      </c>
      <c r="Q702" s="208">
        <f t="shared" si="166"/>
        <v>0</v>
      </c>
      <c r="R702" s="208">
        <f t="shared" si="166"/>
        <v>0</v>
      </c>
      <c r="S702" s="208">
        <f t="shared" si="166"/>
        <v>0</v>
      </c>
      <c r="T702" s="208">
        <f t="shared" si="166"/>
        <v>0</v>
      </c>
      <c r="U702" s="208">
        <f t="shared" si="166"/>
        <v>0</v>
      </c>
      <c r="V702" s="208">
        <f t="shared" si="166"/>
        <v>0</v>
      </c>
      <c r="W702" s="208">
        <f t="shared" si="166"/>
        <v>0</v>
      </c>
      <c r="X702" s="208">
        <f t="shared" si="166"/>
        <v>0</v>
      </c>
      <c r="Y702" s="208">
        <f t="shared" si="166"/>
        <v>0</v>
      </c>
      <c r="Z702" s="208">
        <f t="shared" si="166"/>
        <v>0</v>
      </c>
      <c r="AA702" s="208">
        <f t="shared" si="166"/>
        <v>0</v>
      </c>
      <c r="AB702" s="208">
        <f t="shared" si="166"/>
        <v>0</v>
      </c>
      <c r="AC702" s="208">
        <f t="shared" si="166"/>
        <v>0</v>
      </c>
      <c r="AD702" s="208">
        <f t="shared" si="166"/>
        <v>0</v>
      </c>
      <c r="AE702" s="208">
        <f t="shared" si="166"/>
        <v>0</v>
      </c>
      <c r="AF702" s="208">
        <f t="shared" si="166"/>
        <v>0</v>
      </c>
      <c r="AG702" s="208">
        <f t="shared" si="166"/>
        <v>0</v>
      </c>
      <c r="AH702" s="208">
        <f t="shared" si="166"/>
        <v>0</v>
      </c>
      <c r="AI702" s="208">
        <f t="shared" si="166"/>
        <v>0</v>
      </c>
      <c r="AJ702" s="208">
        <f t="shared" si="166"/>
        <v>0</v>
      </c>
      <c r="AK702" s="208">
        <f t="shared" si="166"/>
        <v>0</v>
      </c>
      <c r="AL702" s="208">
        <f t="shared" si="166"/>
        <v>0</v>
      </c>
      <c r="AM702" s="208">
        <f t="shared" si="166"/>
        <v>0</v>
      </c>
      <c r="AN702" s="208">
        <f t="shared" si="166"/>
        <v>0</v>
      </c>
      <c r="AO702" s="208">
        <f t="shared" si="166"/>
        <v>0</v>
      </c>
      <c r="AP702" s="208">
        <f t="shared" si="166"/>
        <v>0</v>
      </c>
      <c r="AQ702" s="208">
        <f t="shared" si="166"/>
        <v>0</v>
      </c>
      <c r="AR702" s="208">
        <f t="shared" si="166"/>
        <v>0</v>
      </c>
      <c r="AS702" s="208">
        <f t="shared" si="166"/>
        <v>0</v>
      </c>
      <c r="AT702" s="208">
        <f t="shared" si="166"/>
        <v>0</v>
      </c>
      <c r="AU702" s="208">
        <f t="shared" si="166"/>
        <v>0</v>
      </c>
      <c r="AV702" s="208">
        <f t="shared" si="166"/>
        <v>0</v>
      </c>
      <c r="AW702" s="208">
        <f t="shared" si="166"/>
        <v>0</v>
      </c>
      <c r="AX702" s="208">
        <f t="shared" si="166"/>
        <v>0</v>
      </c>
      <c r="AY702" s="208">
        <f t="shared" si="166"/>
        <v>0</v>
      </c>
      <c r="AZ702" s="208">
        <f t="shared" si="166"/>
        <v>0</v>
      </c>
      <c r="BA702" s="209"/>
    </row>
    <row r="703" spans="1:53">
      <c r="A703" s="1"/>
      <c r="B703" s="11" t="s">
        <v>517</v>
      </c>
      <c r="C703" s="217" t="s">
        <v>371</v>
      </c>
      <c r="D703" s="3"/>
      <c r="E703" s="11"/>
      <c r="F703" s="4"/>
      <c r="G703" s="3" t="s">
        <v>33</v>
      </c>
      <c r="H703" s="3" t="s">
        <v>33</v>
      </c>
      <c r="I703" s="4"/>
      <c r="J703" s="4"/>
      <c r="K703" s="4"/>
      <c r="L703" s="4"/>
      <c r="M703" s="4"/>
      <c r="N703" s="4"/>
      <c r="O703" s="4">
        <v>1</v>
      </c>
      <c r="P703" s="4"/>
      <c r="Q703" s="4"/>
      <c r="R703" s="3" t="s">
        <v>354</v>
      </c>
      <c r="S703" s="4"/>
      <c r="T703" s="3" t="s">
        <v>153</v>
      </c>
      <c r="U703" s="3"/>
      <c r="V703" s="3" t="s">
        <v>156</v>
      </c>
      <c r="W703" s="3" t="s">
        <v>417</v>
      </c>
      <c r="X703" s="3"/>
      <c r="Y703" s="3"/>
      <c r="Z703" s="3" t="s">
        <v>250</v>
      </c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3"/>
      <c r="AP703" s="4"/>
      <c r="AQ703" s="4"/>
      <c r="AR703" s="4"/>
      <c r="AS703" s="4"/>
      <c r="AT703" s="4"/>
      <c r="AU703" s="4"/>
      <c r="AV703" s="4"/>
      <c r="AW703" s="4"/>
      <c r="AX703" s="4"/>
      <c r="AY703" s="3"/>
      <c r="AZ703" s="4"/>
    </row>
    <row r="704" spans="1:53">
      <c r="A704" s="1"/>
      <c r="B704" s="11" t="s">
        <v>954</v>
      </c>
      <c r="C704" s="2" t="s">
        <v>374</v>
      </c>
      <c r="D704" s="3"/>
      <c r="E704" s="4">
        <v>35</v>
      </c>
      <c r="F704" s="4"/>
      <c r="G704" s="3" t="s">
        <v>515</v>
      </c>
      <c r="H704" s="3" t="s">
        <v>453</v>
      </c>
      <c r="I704" s="4"/>
      <c r="J704" s="4"/>
      <c r="K704" s="4"/>
      <c r="L704" s="4"/>
      <c r="M704" s="4"/>
      <c r="N704" s="4"/>
      <c r="O704" s="4">
        <f t="shared" ref="O704:O710" si="167">+E704</f>
        <v>35</v>
      </c>
      <c r="P704" s="4"/>
      <c r="Q704" s="4"/>
      <c r="R704" s="3" t="s">
        <v>354</v>
      </c>
      <c r="S704" s="3" t="s">
        <v>3</v>
      </c>
      <c r="T704" s="3" t="s">
        <v>191</v>
      </c>
      <c r="U704" s="3" t="s">
        <v>559</v>
      </c>
      <c r="V704" s="3" t="s">
        <v>192</v>
      </c>
      <c r="W704" s="3" t="s">
        <v>416</v>
      </c>
      <c r="X704" s="3"/>
      <c r="Y704" s="3"/>
      <c r="Z704" s="3"/>
      <c r="AA704" s="3" t="s">
        <v>181</v>
      </c>
      <c r="AB704" s="3" t="s">
        <v>404</v>
      </c>
      <c r="AC704" s="3" t="s">
        <v>405</v>
      </c>
      <c r="AD704" s="3" t="s">
        <v>501</v>
      </c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3"/>
      <c r="AZ704" s="4"/>
    </row>
    <row r="705" spans="1:53">
      <c r="A705" s="1"/>
      <c r="B705" s="11" t="s">
        <v>955</v>
      </c>
      <c r="C705" s="12" t="s">
        <v>373</v>
      </c>
      <c r="D705" s="3"/>
      <c r="E705" s="4">
        <v>40</v>
      </c>
      <c r="F705" s="4"/>
      <c r="G705" s="3" t="s">
        <v>230</v>
      </c>
      <c r="H705" s="3" t="s">
        <v>1290</v>
      </c>
      <c r="I705" s="4"/>
      <c r="J705" s="4"/>
      <c r="K705" s="4"/>
      <c r="L705" s="4"/>
      <c r="M705" s="4"/>
      <c r="N705" s="4"/>
      <c r="O705" s="4">
        <f t="shared" si="167"/>
        <v>40</v>
      </c>
      <c r="P705" s="4"/>
      <c r="Q705" s="4"/>
      <c r="R705" s="3"/>
      <c r="S705" s="3"/>
      <c r="T705" s="3" t="s">
        <v>154</v>
      </c>
      <c r="U705" s="3" t="s">
        <v>225</v>
      </c>
      <c r="V705" s="3"/>
      <c r="W705" s="3"/>
      <c r="X705" s="3"/>
      <c r="Y705" s="3"/>
      <c r="Z705" s="3"/>
      <c r="AA705" s="3" t="s">
        <v>181</v>
      </c>
      <c r="AB705" s="3" t="s">
        <v>404</v>
      </c>
      <c r="AC705" s="3" t="s">
        <v>405</v>
      </c>
      <c r="AD705" s="3" t="s">
        <v>501</v>
      </c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</row>
    <row r="706" spans="1:53">
      <c r="A706" s="1"/>
      <c r="B706" s="11" t="s">
        <v>744</v>
      </c>
      <c r="C706" s="12" t="s">
        <v>373</v>
      </c>
      <c r="D706" s="3"/>
      <c r="E706" s="4">
        <v>40</v>
      </c>
      <c r="F706" s="4"/>
      <c r="G706" s="3" t="s">
        <v>230</v>
      </c>
      <c r="H706" s="3" t="s">
        <v>1290</v>
      </c>
      <c r="I706" s="4"/>
      <c r="J706" s="4"/>
      <c r="K706" s="4"/>
      <c r="L706" s="4"/>
      <c r="M706" s="4"/>
      <c r="N706" s="4"/>
      <c r="O706" s="4">
        <f t="shared" si="167"/>
        <v>40</v>
      </c>
      <c r="P706" s="4"/>
      <c r="Q706" s="4"/>
      <c r="R706" s="3"/>
      <c r="S706" s="3"/>
      <c r="T706" s="3" t="s">
        <v>154</v>
      </c>
      <c r="U706" s="3" t="s">
        <v>225</v>
      </c>
      <c r="V706" s="3"/>
      <c r="W706" s="3"/>
      <c r="X706" s="3"/>
      <c r="Y706" s="3"/>
      <c r="Z706" s="3"/>
      <c r="AA706" s="3" t="s">
        <v>181</v>
      </c>
      <c r="AB706" s="3" t="s">
        <v>404</v>
      </c>
      <c r="AC706" s="3" t="s">
        <v>405</v>
      </c>
      <c r="AD706" s="3" t="s">
        <v>501</v>
      </c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</row>
    <row r="707" spans="1:53">
      <c r="A707" s="1"/>
      <c r="B707" s="11" t="s">
        <v>978</v>
      </c>
      <c r="C707" s="12" t="s">
        <v>373</v>
      </c>
      <c r="D707" s="3"/>
      <c r="E707" s="4">
        <v>40</v>
      </c>
      <c r="F707" s="4"/>
      <c r="G707" s="3" t="s">
        <v>230</v>
      </c>
      <c r="H707" s="3" t="s">
        <v>1290</v>
      </c>
      <c r="I707" s="4"/>
      <c r="J707" s="4"/>
      <c r="K707" s="4"/>
      <c r="L707" s="4"/>
      <c r="M707" s="4"/>
      <c r="N707" s="4"/>
      <c r="O707" s="4">
        <f t="shared" si="167"/>
        <v>40</v>
      </c>
      <c r="P707" s="4"/>
      <c r="Q707" s="4"/>
      <c r="R707" s="3" t="s">
        <v>354</v>
      </c>
      <c r="S707" s="3" t="s">
        <v>3</v>
      </c>
      <c r="T707" s="3" t="s">
        <v>154</v>
      </c>
      <c r="U707" s="3" t="s">
        <v>225</v>
      </c>
      <c r="V707" s="3"/>
      <c r="W707" s="3"/>
      <c r="X707" s="3"/>
      <c r="Y707" s="3"/>
      <c r="Z707" s="3"/>
      <c r="AA707" s="3" t="s">
        <v>181</v>
      </c>
      <c r="AB707" s="3" t="s">
        <v>404</v>
      </c>
      <c r="AC707" s="3" t="s">
        <v>405</v>
      </c>
      <c r="AD707" s="3" t="s">
        <v>501</v>
      </c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</row>
    <row r="708" spans="1:53">
      <c r="A708" s="1"/>
      <c r="B708" s="11" t="s">
        <v>979</v>
      </c>
      <c r="C708" s="12" t="s">
        <v>373</v>
      </c>
      <c r="D708" s="3"/>
      <c r="E708" s="4">
        <v>40</v>
      </c>
      <c r="F708" s="4"/>
      <c r="G708" s="3" t="s">
        <v>230</v>
      </c>
      <c r="H708" s="3" t="s">
        <v>1290</v>
      </c>
      <c r="I708" s="4"/>
      <c r="J708" s="4"/>
      <c r="K708" s="4"/>
      <c r="L708" s="4"/>
      <c r="M708" s="4"/>
      <c r="N708" s="4"/>
      <c r="O708" s="4">
        <f t="shared" si="167"/>
        <v>40</v>
      </c>
      <c r="P708" s="4"/>
      <c r="Q708" s="4"/>
      <c r="R708" s="3"/>
      <c r="S708" s="3"/>
      <c r="T708" s="3" t="s">
        <v>154</v>
      </c>
      <c r="U708" s="3" t="s">
        <v>225</v>
      </c>
      <c r="V708" s="3"/>
      <c r="W708" s="3"/>
      <c r="X708" s="3"/>
      <c r="Y708" s="3"/>
      <c r="Z708" s="3"/>
      <c r="AA708" s="3" t="s">
        <v>181</v>
      </c>
      <c r="AB708" s="3" t="s">
        <v>404</v>
      </c>
      <c r="AC708" s="3" t="s">
        <v>405</v>
      </c>
      <c r="AD708" s="3" t="s">
        <v>501</v>
      </c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</row>
    <row r="709" spans="1:53">
      <c r="A709" s="1"/>
      <c r="B709" s="11" t="s">
        <v>927</v>
      </c>
      <c r="C709" s="12" t="s">
        <v>373</v>
      </c>
      <c r="D709" s="3"/>
      <c r="E709" s="4">
        <v>40</v>
      </c>
      <c r="F709" s="4"/>
      <c r="G709" s="3" t="s">
        <v>230</v>
      </c>
      <c r="H709" s="3" t="s">
        <v>1290</v>
      </c>
      <c r="I709" s="4"/>
      <c r="J709" s="4"/>
      <c r="K709" s="4"/>
      <c r="L709" s="4"/>
      <c r="M709" s="4"/>
      <c r="N709" s="4"/>
      <c r="O709" s="4">
        <f t="shared" si="167"/>
        <v>40</v>
      </c>
      <c r="P709" s="4"/>
      <c r="Q709" s="4"/>
      <c r="R709" s="3"/>
      <c r="S709" s="3"/>
      <c r="T709" s="3" t="s">
        <v>154</v>
      </c>
      <c r="U709" s="3" t="s">
        <v>225</v>
      </c>
      <c r="V709" s="3"/>
      <c r="W709" s="3"/>
      <c r="X709" s="3"/>
      <c r="Y709" s="3"/>
      <c r="Z709" s="3"/>
      <c r="AA709" s="3" t="s">
        <v>181</v>
      </c>
      <c r="AB709" s="3" t="s">
        <v>404</v>
      </c>
      <c r="AC709" s="3" t="s">
        <v>405</v>
      </c>
      <c r="AD709" s="3" t="s">
        <v>501</v>
      </c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</row>
    <row r="710" spans="1:53">
      <c r="A710" s="1"/>
      <c r="B710" s="11" t="s">
        <v>928</v>
      </c>
      <c r="C710" s="2" t="s">
        <v>374</v>
      </c>
      <c r="D710" s="3"/>
      <c r="E710" s="4">
        <v>46</v>
      </c>
      <c r="F710" s="4"/>
      <c r="G710" s="3" t="s">
        <v>515</v>
      </c>
      <c r="H710" s="3" t="s">
        <v>453</v>
      </c>
      <c r="I710" s="4"/>
      <c r="J710" s="4"/>
      <c r="K710" s="4"/>
      <c r="L710" s="4"/>
      <c r="M710" s="4"/>
      <c r="N710" s="4"/>
      <c r="O710" s="4">
        <f t="shared" si="167"/>
        <v>46</v>
      </c>
      <c r="P710" s="4"/>
      <c r="Q710" s="4"/>
      <c r="R710" s="3" t="s">
        <v>354</v>
      </c>
      <c r="S710" s="3" t="s">
        <v>3</v>
      </c>
      <c r="T710" s="3" t="s">
        <v>153</v>
      </c>
      <c r="U710" s="3" t="s">
        <v>559</v>
      </c>
      <c r="V710" s="3" t="s">
        <v>156</v>
      </c>
      <c r="W710" s="3" t="s">
        <v>416</v>
      </c>
      <c r="X710" s="3"/>
      <c r="Y710" s="3"/>
      <c r="Z710" s="3"/>
      <c r="AA710" s="3" t="s">
        <v>181</v>
      </c>
      <c r="AB710" s="3" t="s">
        <v>404</v>
      </c>
      <c r="AC710" s="3" t="s">
        <v>405</v>
      </c>
      <c r="AD710" s="3" t="s">
        <v>501</v>
      </c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</row>
    <row r="711" spans="1:53" s="206" customFormat="1">
      <c r="A711" s="206" t="s">
        <v>364</v>
      </c>
      <c r="B711" s="207" t="s">
        <v>1192</v>
      </c>
      <c r="C711" s="210" t="s">
        <v>1030</v>
      </c>
      <c r="D711" s="207" t="s">
        <v>480</v>
      </c>
      <c r="E711" s="208">
        <f t="shared" ref="E711:AZ711" si="168">SUM(E712:E719)</f>
        <v>308</v>
      </c>
      <c r="F711" s="208">
        <f t="shared" si="168"/>
        <v>0</v>
      </c>
      <c r="G711" s="208">
        <f t="shared" si="168"/>
        <v>0</v>
      </c>
      <c r="H711" s="208">
        <f t="shared" si="168"/>
        <v>0</v>
      </c>
      <c r="I711" s="208">
        <f t="shared" si="168"/>
        <v>0</v>
      </c>
      <c r="J711" s="208">
        <f t="shared" si="168"/>
        <v>0</v>
      </c>
      <c r="K711" s="208">
        <f t="shared" si="168"/>
        <v>0</v>
      </c>
      <c r="L711" s="208">
        <f t="shared" si="168"/>
        <v>0</v>
      </c>
      <c r="M711" s="208">
        <f t="shared" si="168"/>
        <v>0</v>
      </c>
      <c r="N711" s="208">
        <f t="shared" si="168"/>
        <v>0</v>
      </c>
      <c r="O711" s="208">
        <f t="shared" si="168"/>
        <v>309</v>
      </c>
      <c r="P711" s="208">
        <f t="shared" si="168"/>
        <v>0</v>
      </c>
      <c r="Q711" s="208">
        <f t="shared" si="168"/>
        <v>0</v>
      </c>
      <c r="R711" s="208">
        <f t="shared" si="168"/>
        <v>0</v>
      </c>
      <c r="S711" s="208">
        <f t="shared" si="168"/>
        <v>0</v>
      </c>
      <c r="T711" s="208">
        <f t="shared" si="168"/>
        <v>0</v>
      </c>
      <c r="U711" s="208">
        <f t="shared" si="168"/>
        <v>0</v>
      </c>
      <c r="V711" s="208">
        <f t="shared" si="168"/>
        <v>0</v>
      </c>
      <c r="W711" s="208">
        <f t="shared" si="168"/>
        <v>0</v>
      </c>
      <c r="X711" s="208">
        <f t="shared" si="168"/>
        <v>0</v>
      </c>
      <c r="Y711" s="208">
        <f t="shared" si="168"/>
        <v>0</v>
      </c>
      <c r="Z711" s="208">
        <f t="shared" si="168"/>
        <v>0</v>
      </c>
      <c r="AA711" s="208">
        <f t="shared" si="168"/>
        <v>0</v>
      </c>
      <c r="AB711" s="208">
        <f t="shared" si="168"/>
        <v>0</v>
      </c>
      <c r="AC711" s="208">
        <f t="shared" si="168"/>
        <v>0</v>
      </c>
      <c r="AD711" s="208">
        <f t="shared" si="168"/>
        <v>0</v>
      </c>
      <c r="AE711" s="208">
        <f t="shared" si="168"/>
        <v>0</v>
      </c>
      <c r="AF711" s="208">
        <f t="shared" si="168"/>
        <v>0</v>
      </c>
      <c r="AG711" s="208">
        <f t="shared" si="168"/>
        <v>0</v>
      </c>
      <c r="AH711" s="208">
        <f t="shared" si="168"/>
        <v>0</v>
      </c>
      <c r="AI711" s="208">
        <f t="shared" si="168"/>
        <v>0</v>
      </c>
      <c r="AJ711" s="208">
        <f t="shared" si="168"/>
        <v>0</v>
      </c>
      <c r="AK711" s="208">
        <f t="shared" si="168"/>
        <v>0</v>
      </c>
      <c r="AL711" s="208">
        <f t="shared" si="168"/>
        <v>0</v>
      </c>
      <c r="AM711" s="208">
        <f t="shared" si="168"/>
        <v>0</v>
      </c>
      <c r="AN711" s="208">
        <f t="shared" si="168"/>
        <v>0</v>
      </c>
      <c r="AO711" s="208">
        <f t="shared" si="168"/>
        <v>0</v>
      </c>
      <c r="AP711" s="208">
        <f t="shared" si="168"/>
        <v>0</v>
      </c>
      <c r="AQ711" s="208">
        <f t="shared" si="168"/>
        <v>0</v>
      </c>
      <c r="AR711" s="208">
        <f t="shared" si="168"/>
        <v>0</v>
      </c>
      <c r="AS711" s="208">
        <f t="shared" si="168"/>
        <v>0</v>
      </c>
      <c r="AT711" s="208">
        <f t="shared" si="168"/>
        <v>0</v>
      </c>
      <c r="AU711" s="208">
        <f t="shared" si="168"/>
        <v>0</v>
      </c>
      <c r="AV711" s="208">
        <f t="shared" si="168"/>
        <v>0</v>
      </c>
      <c r="AW711" s="208">
        <f t="shared" si="168"/>
        <v>0</v>
      </c>
      <c r="AX711" s="208">
        <f t="shared" si="168"/>
        <v>0</v>
      </c>
      <c r="AY711" s="208">
        <f t="shared" si="168"/>
        <v>0</v>
      </c>
      <c r="AZ711" s="208">
        <f t="shared" si="168"/>
        <v>0</v>
      </c>
      <c r="BA711" s="209"/>
    </row>
    <row r="712" spans="1:53">
      <c r="A712" s="1"/>
      <c r="B712" s="11" t="s">
        <v>520</v>
      </c>
      <c r="C712" s="217" t="s">
        <v>371</v>
      </c>
      <c r="D712" s="3"/>
      <c r="E712" s="11"/>
      <c r="F712" s="4"/>
      <c r="G712" s="3" t="s">
        <v>33</v>
      </c>
      <c r="H712" s="3" t="s">
        <v>33</v>
      </c>
      <c r="I712" s="4"/>
      <c r="J712" s="4"/>
      <c r="K712" s="4"/>
      <c r="L712" s="4"/>
      <c r="M712" s="4"/>
      <c r="N712" s="4"/>
      <c r="O712" s="4">
        <v>1</v>
      </c>
      <c r="P712" s="4"/>
      <c r="Q712" s="4"/>
      <c r="R712" s="3" t="s">
        <v>354</v>
      </c>
      <c r="S712" s="4"/>
      <c r="T712" s="3" t="s">
        <v>153</v>
      </c>
      <c r="U712" s="3"/>
      <c r="V712" s="3" t="s">
        <v>156</v>
      </c>
      <c r="W712" s="3" t="s">
        <v>417</v>
      </c>
      <c r="X712" s="3"/>
      <c r="Y712" s="3"/>
      <c r="Z712" s="3" t="s">
        <v>250</v>
      </c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3"/>
      <c r="AP712" s="4"/>
      <c r="AQ712" s="4"/>
      <c r="AR712" s="4"/>
      <c r="AS712" s="4"/>
      <c r="AT712" s="4"/>
      <c r="AU712" s="4"/>
      <c r="AV712" s="4"/>
      <c r="AW712" s="4"/>
      <c r="AX712" s="4"/>
      <c r="AY712" s="3" t="s">
        <v>229</v>
      </c>
      <c r="AZ712" s="4"/>
    </row>
    <row r="713" spans="1:53">
      <c r="A713" s="1"/>
      <c r="B713" s="11" t="s">
        <v>1193</v>
      </c>
      <c r="C713" s="2" t="s">
        <v>374</v>
      </c>
      <c r="D713" s="3"/>
      <c r="E713" s="4">
        <v>27</v>
      </c>
      <c r="F713" s="4"/>
      <c r="G713" s="3" t="s">
        <v>515</v>
      </c>
      <c r="H713" s="3" t="s">
        <v>453</v>
      </c>
      <c r="I713" s="4"/>
      <c r="J713" s="4"/>
      <c r="K713" s="4"/>
      <c r="L713" s="4"/>
      <c r="M713" s="4"/>
      <c r="N713" s="4"/>
      <c r="O713" s="4">
        <f t="shared" ref="O713:O719" si="169">+E713</f>
        <v>27</v>
      </c>
      <c r="P713" s="4"/>
      <c r="Q713" s="4"/>
      <c r="R713" s="3" t="s">
        <v>354</v>
      </c>
      <c r="S713" s="3" t="s">
        <v>3</v>
      </c>
      <c r="T713" s="3" t="s">
        <v>191</v>
      </c>
      <c r="U713" s="3" t="s">
        <v>559</v>
      </c>
      <c r="V713" s="3" t="s">
        <v>192</v>
      </c>
      <c r="W713" s="3" t="s">
        <v>416</v>
      </c>
      <c r="X713" s="3"/>
      <c r="Y713" s="3"/>
      <c r="Z713" s="3"/>
      <c r="AA713" s="3" t="s">
        <v>181</v>
      </c>
      <c r="AB713" s="3" t="s">
        <v>404</v>
      </c>
      <c r="AC713" s="3" t="s">
        <v>405</v>
      </c>
      <c r="AD713" s="3" t="s">
        <v>501</v>
      </c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3"/>
      <c r="AZ713" s="4"/>
    </row>
    <row r="714" spans="1:53">
      <c r="A714" s="1"/>
      <c r="B714" s="11" t="s">
        <v>1194</v>
      </c>
      <c r="C714" s="12" t="s">
        <v>373</v>
      </c>
      <c r="D714" s="3"/>
      <c r="E714" s="4">
        <v>45</v>
      </c>
      <c r="F714" s="4"/>
      <c r="G714" s="3" t="s">
        <v>230</v>
      </c>
      <c r="H714" s="3" t="s">
        <v>1290</v>
      </c>
      <c r="I714" s="4"/>
      <c r="J714" s="4"/>
      <c r="K714" s="4"/>
      <c r="L714" s="4"/>
      <c r="M714" s="4"/>
      <c r="N714" s="4"/>
      <c r="O714" s="4">
        <f t="shared" si="169"/>
        <v>45</v>
      </c>
      <c r="P714" s="4"/>
      <c r="Q714" s="4"/>
      <c r="R714" s="3"/>
      <c r="S714" s="3"/>
      <c r="T714" s="3" t="s">
        <v>154</v>
      </c>
      <c r="U714" s="3" t="s">
        <v>225</v>
      </c>
      <c r="V714" s="3"/>
      <c r="W714" s="3"/>
      <c r="X714" s="3"/>
      <c r="Y714" s="3"/>
      <c r="Z714" s="3"/>
      <c r="AA714" s="3" t="s">
        <v>181</v>
      </c>
      <c r="AB714" s="3" t="s">
        <v>404</v>
      </c>
      <c r="AC714" s="3" t="s">
        <v>405</v>
      </c>
      <c r="AD714" s="3" t="s">
        <v>501</v>
      </c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</row>
    <row r="715" spans="1:53">
      <c r="A715" s="1"/>
      <c r="B715" s="11" t="s">
        <v>1195</v>
      </c>
      <c r="C715" s="12" t="s">
        <v>373</v>
      </c>
      <c r="D715" s="3"/>
      <c r="E715" s="4">
        <v>40</v>
      </c>
      <c r="F715" s="4"/>
      <c r="G715" s="3" t="s">
        <v>230</v>
      </c>
      <c r="H715" s="3" t="s">
        <v>1290</v>
      </c>
      <c r="I715" s="4"/>
      <c r="J715" s="4"/>
      <c r="K715" s="4"/>
      <c r="L715" s="4"/>
      <c r="M715" s="4"/>
      <c r="N715" s="4"/>
      <c r="O715" s="4">
        <f t="shared" si="169"/>
        <v>40</v>
      </c>
      <c r="P715" s="4"/>
      <c r="Q715" s="4"/>
      <c r="R715" s="3"/>
      <c r="S715" s="3"/>
      <c r="T715" s="3" t="s">
        <v>154</v>
      </c>
      <c r="U715" s="3" t="s">
        <v>225</v>
      </c>
      <c r="V715" s="3"/>
      <c r="W715" s="3"/>
      <c r="X715" s="3"/>
      <c r="Y715" s="3"/>
      <c r="Z715" s="3"/>
      <c r="AA715" s="3" t="s">
        <v>181</v>
      </c>
      <c r="AB715" s="3" t="s">
        <v>404</v>
      </c>
      <c r="AC715" s="3" t="s">
        <v>405</v>
      </c>
      <c r="AD715" s="3" t="s">
        <v>501</v>
      </c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</row>
    <row r="716" spans="1:53">
      <c r="A716" s="1"/>
      <c r="B716" s="11" t="s">
        <v>1196</v>
      </c>
      <c r="C716" s="12" t="s">
        <v>373</v>
      </c>
      <c r="D716" s="3"/>
      <c r="E716" s="4">
        <v>44</v>
      </c>
      <c r="F716" s="4"/>
      <c r="G716" s="3" t="s">
        <v>515</v>
      </c>
      <c r="H716" s="3" t="s">
        <v>453</v>
      </c>
      <c r="I716" s="4"/>
      <c r="J716" s="4"/>
      <c r="K716" s="4"/>
      <c r="L716" s="4"/>
      <c r="M716" s="4"/>
      <c r="N716" s="4"/>
      <c r="O716" s="4">
        <f t="shared" si="169"/>
        <v>44</v>
      </c>
      <c r="P716" s="4"/>
      <c r="Q716" s="4"/>
      <c r="R716" s="3" t="s">
        <v>354</v>
      </c>
      <c r="S716" s="3" t="s">
        <v>3</v>
      </c>
      <c r="T716" s="3" t="s">
        <v>154</v>
      </c>
      <c r="U716" s="3" t="s">
        <v>225</v>
      </c>
      <c r="V716" s="3"/>
      <c r="W716" s="3"/>
      <c r="X716" s="3"/>
      <c r="Y716" s="3"/>
      <c r="Z716" s="3"/>
      <c r="AA716" s="3" t="s">
        <v>181</v>
      </c>
      <c r="AB716" s="3" t="s">
        <v>404</v>
      </c>
      <c r="AC716" s="3" t="s">
        <v>405</v>
      </c>
      <c r="AD716" s="3" t="s">
        <v>501</v>
      </c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</row>
    <row r="717" spans="1:53">
      <c r="A717" s="1"/>
      <c r="B717" s="11" t="s">
        <v>1197</v>
      </c>
      <c r="C717" s="12" t="s">
        <v>373</v>
      </c>
      <c r="D717" s="3"/>
      <c r="E717" s="4">
        <v>53</v>
      </c>
      <c r="F717" s="4"/>
      <c r="G717" s="3" t="s">
        <v>230</v>
      </c>
      <c r="H717" s="3" t="s">
        <v>1290</v>
      </c>
      <c r="I717" s="4"/>
      <c r="J717" s="4"/>
      <c r="K717" s="4"/>
      <c r="L717" s="4"/>
      <c r="M717" s="4"/>
      <c r="N717" s="4"/>
      <c r="O717" s="4">
        <f t="shared" si="169"/>
        <v>53</v>
      </c>
      <c r="P717" s="4"/>
      <c r="Q717" s="4"/>
      <c r="R717" s="3"/>
      <c r="S717" s="3"/>
      <c r="T717" s="3" t="s">
        <v>154</v>
      </c>
      <c r="U717" s="3" t="s">
        <v>225</v>
      </c>
      <c r="V717" s="3"/>
      <c r="W717" s="3"/>
      <c r="X717" s="3"/>
      <c r="Y717" s="3"/>
      <c r="Z717" s="3"/>
      <c r="AA717" s="3" t="s">
        <v>181</v>
      </c>
      <c r="AB717" s="3" t="s">
        <v>404</v>
      </c>
      <c r="AC717" s="3" t="s">
        <v>405</v>
      </c>
      <c r="AD717" s="3" t="s">
        <v>501</v>
      </c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</row>
    <row r="718" spans="1:53">
      <c r="A718" s="1"/>
      <c r="B718" s="11" t="s">
        <v>1198</v>
      </c>
      <c r="C718" s="12" t="s">
        <v>373</v>
      </c>
      <c r="D718" s="3"/>
      <c r="E718" s="4">
        <v>51</v>
      </c>
      <c r="F718" s="4"/>
      <c r="G718" s="3" t="s">
        <v>230</v>
      </c>
      <c r="H718" s="3" t="s">
        <v>1290</v>
      </c>
      <c r="I718" s="4"/>
      <c r="J718" s="4"/>
      <c r="K718" s="4"/>
      <c r="L718" s="4"/>
      <c r="M718" s="4"/>
      <c r="N718" s="4"/>
      <c r="O718" s="4">
        <f t="shared" si="169"/>
        <v>51</v>
      </c>
      <c r="P718" s="4"/>
      <c r="Q718" s="4"/>
      <c r="R718" s="3"/>
      <c r="S718" s="3"/>
      <c r="T718" s="3" t="s">
        <v>154</v>
      </c>
      <c r="U718" s="3" t="s">
        <v>225</v>
      </c>
      <c r="V718" s="3"/>
      <c r="W718" s="3"/>
      <c r="X718" s="3"/>
      <c r="Y718" s="3"/>
      <c r="Z718" s="3"/>
      <c r="AA718" s="3" t="s">
        <v>181</v>
      </c>
      <c r="AB718" s="3" t="s">
        <v>404</v>
      </c>
      <c r="AC718" s="3" t="s">
        <v>405</v>
      </c>
      <c r="AD718" s="3" t="s">
        <v>501</v>
      </c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</row>
    <row r="719" spans="1:53">
      <c r="A719" s="1"/>
      <c r="B719" s="11" t="s">
        <v>1199</v>
      </c>
      <c r="C719" s="2" t="s">
        <v>374</v>
      </c>
      <c r="D719" s="3"/>
      <c r="E719" s="4">
        <v>48</v>
      </c>
      <c r="F719" s="4"/>
      <c r="G719" s="3" t="s">
        <v>515</v>
      </c>
      <c r="H719" s="3" t="s">
        <v>453</v>
      </c>
      <c r="I719" s="4"/>
      <c r="J719" s="4"/>
      <c r="K719" s="4"/>
      <c r="L719" s="4"/>
      <c r="M719" s="4"/>
      <c r="N719" s="4"/>
      <c r="O719" s="4">
        <f t="shared" si="169"/>
        <v>48</v>
      </c>
      <c r="P719" s="4"/>
      <c r="Q719" s="4"/>
      <c r="R719" s="3" t="s">
        <v>354</v>
      </c>
      <c r="S719" s="3" t="s">
        <v>3</v>
      </c>
      <c r="T719" s="3" t="s">
        <v>153</v>
      </c>
      <c r="U719" s="3" t="s">
        <v>559</v>
      </c>
      <c r="V719" s="3" t="s">
        <v>156</v>
      </c>
      <c r="W719" s="3" t="s">
        <v>416</v>
      </c>
      <c r="X719" s="3"/>
      <c r="Y719" s="3"/>
      <c r="Z719" s="3"/>
      <c r="AA719" s="3" t="s">
        <v>181</v>
      </c>
      <c r="AB719" s="3" t="s">
        <v>404</v>
      </c>
      <c r="AC719" s="3" t="s">
        <v>405</v>
      </c>
      <c r="AD719" s="3" t="s">
        <v>501</v>
      </c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</row>
    <row r="720" spans="1:53" s="246" customFormat="1" ht="27.6">
      <c r="A720" s="246" t="s">
        <v>142</v>
      </c>
      <c r="B720" s="247">
        <v>32</v>
      </c>
      <c r="C720" s="252" t="s">
        <v>839</v>
      </c>
      <c r="D720" s="249"/>
      <c r="E720" s="250">
        <f t="shared" ref="E720:AZ720" si="170">SUM(E721:E728)/2</f>
        <v>270</v>
      </c>
      <c r="F720" s="250">
        <f t="shared" si="170"/>
        <v>0</v>
      </c>
      <c r="G720" s="250">
        <f t="shared" si="170"/>
        <v>0</v>
      </c>
      <c r="H720" s="250">
        <f t="shared" si="170"/>
        <v>0</v>
      </c>
      <c r="I720" s="250">
        <f t="shared" si="170"/>
        <v>0</v>
      </c>
      <c r="J720" s="250">
        <f t="shared" si="170"/>
        <v>0</v>
      </c>
      <c r="K720" s="250">
        <f t="shared" si="170"/>
        <v>0</v>
      </c>
      <c r="L720" s="250">
        <f t="shared" si="170"/>
        <v>0</v>
      </c>
      <c r="M720" s="250">
        <f t="shared" si="170"/>
        <v>0</v>
      </c>
      <c r="N720" s="250">
        <f t="shared" si="170"/>
        <v>0</v>
      </c>
      <c r="O720" s="250">
        <f t="shared" si="170"/>
        <v>271</v>
      </c>
      <c r="P720" s="250">
        <f t="shared" si="170"/>
        <v>0</v>
      </c>
      <c r="Q720" s="250">
        <f t="shared" si="170"/>
        <v>0</v>
      </c>
      <c r="R720" s="250">
        <f t="shared" si="170"/>
        <v>0</v>
      </c>
      <c r="S720" s="250">
        <f t="shared" si="170"/>
        <v>0</v>
      </c>
      <c r="T720" s="250">
        <f t="shared" si="170"/>
        <v>0</v>
      </c>
      <c r="U720" s="250">
        <f t="shared" si="170"/>
        <v>0</v>
      </c>
      <c r="V720" s="250">
        <f t="shared" si="170"/>
        <v>0</v>
      </c>
      <c r="W720" s="250">
        <f t="shared" si="170"/>
        <v>0</v>
      </c>
      <c r="X720" s="250">
        <f t="shared" si="170"/>
        <v>0</v>
      </c>
      <c r="Y720" s="250">
        <f t="shared" si="170"/>
        <v>0</v>
      </c>
      <c r="Z720" s="250">
        <f t="shared" si="170"/>
        <v>0</v>
      </c>
      <c r="AA720" s="250">
        <f t="shared" si="170"/>
        <v>0</v>
      </c>
      <c r="AB720" s="250">
        <f t="shared" si="170"/>
        <v>0</v>
      </c>
      <c r="AC720" s="250">
        <f t="shared" si="170"/>
        <v>0</v>
      </c>
      <c r="AD720" s="250">
        <f t="shared" si="170"/>
        <v>0</v>
      </c>
      <c r="AE720" s="250">
        <f t="shared" si="170"/>
        <v>0</v>
      </c>
      <c r="AF720" s="250">
        <f t="shared" si="170"/>
        <v>0</v>
      </c>
      <c r="AG720" s="250">
        <f t="shared" si="170"/>
        <v>0</v>
      </c>
      <c r="AH720" s="250">
        <f t="shared" si="170"/>
        <v>0</v>
      </c>
      <c r="AI720" s="250">
        <f t="shared" si="170"/>
        <v>0</v>
      </c>
      <c r="AJ720" s="250">
        <f t="shared" si="170"/>
        <v>0</v>
      </c>
      <c r="AK720" s="250">
        <f t="shared" si="170"/>
        <v>0</v>
      </c>
      <c r="AL720" s="250">
        <f t="shared" si="170"/>
        <v>0</v>
      </c>
      <c r="AM720" s="250">
        <f t="shared" si="170"/>
        <v>0</v>
      </c>
      <c r="AN720" s="250">
        <f t="shared" si="170"/>
        <v>0</v>
      </c>
      <c r="AO720" s="250">
        <f t="shared" si="170"/>
        <v>0</v>
      </c>
      <c r="AP720" s="250">
        <f t="shared" si="170"/>
        <v>0</v>
      </c>
      <c r="AQ720" s="250">
        <f t="shared" si="170"/>
        <v>0</v>
      </c>
      <c r="AR720" s="250">
        <f t="shared" si="170"/>
        <v>0</v>
      </c>
      <c r="AS720" s="250">
        <f t="shared" si="170"/>
        <v>0</v>
      </c>
      <c r="AT720" s="223">
        <f t="shared" si="170"/>
        <v>0</v>
      </c>
      <c r="AU720" s="250">
        <f t="shared" si="170"/>
        <v>0</v>
      </c>
      <c r="AV720" s="250">
        <f t="shared" si="170"/>
        <v>0</v>
      </c>
      <c r="AW720" s="250">
        <f t="shared" si="170"/>
        <v>0</v>
      </c>
      <c r="AX720" s="250">
        <f t="shared" si="170"/>
        <v>0</v>
      </c>
      <c r="AY720" s="250">
        <f t="shared" si="170"/>
        <v>0</v>
      </c>
      <c r="AZ720" s="250">
        <f t="shared" si="170"/>
        <v>0</v>
      </c>
      <c r="BA720" s="251"/>
    </row>
    <row r="721" spans="1:53" s="206" customFormat="1">
      <c r="A721" s="206" t="s">
        <v>364</v>
      </c>
      <c r="B721" s="207" t="s">
        <v>1200</v>
      </c>
      <c r="C721" s="210" t="s">
        <v>1171</v>
      </c>
      <c r="D721" s="207" t="s">
        <v>480</v>
      </c>
      <c r="E721" s="208">
        <f t="shared" ref="E721:AZ721" si="171">SUM(E722:E728)</f>
        <v>270</v>
      </c>
      <c r="F721" s="208">
        <f t="shared" si="171"/>
        <v>0</v>
      </c>
      <c r="G721" s="208">
        <f t="shared" si="171"/>
        <v>0</v>
      </c>
      <c r="H721" s="208">
        <f t="shared" si="171"/>
        <v>0</v>
      </c>
      <c r="I721" s="208">
        <f t="shared" si="171"/>
        <v>0</v>
      </c>
      <c r="J721" s="208">
        <f t="shared" si="171"/>
        <v>0</v>
      </c>
      <c r="K721" s="208">
        <f t="shared" si="171"/>
        <v>0</v>
      </c>
      <c r="L721" s="208">
        <f t="shared" si="171"/>
        <v>0</v>
      </c>
      <c r="M721" s="208">
        <f t="shared" si="171"/>
        <v>0</v>
      </c>
      <c r="N721" s="208">
        <f t="shared" si="171"/>
        <v>0</v>
      </c>
      <c r="O721" s="208">
        <f t="shared" si="171"/>
        <v>271</v>
      </c>
      <c r="P721" s="208">
        <f t="shared" si="171"/>
        <v>0</v>
      </c>
      <c r="Q721" s="208">
        <f t="shared" si="171"/>
        <v>0</v>
      </c>
      <c r="R721" s="208">
        <f t="shared" si="171"/>
        <v>0</v>
      </c>
      <c r="S721" s="208">
        <f t="shared" si="171"/>
        <v>0</v>
      </c>
      <c r="T721" s="208">
        <f t="shared" si="171"/>
        <v>0</v>
      </c>
      <c r="U721" s="208">
        <f t="shared" si="171"/>
        <v>0</v>
      </c>
      <c r="V721" s="208">
        <f t="shared" si="171"/>
        <v>0</v>
      </c>
      <c r="W721" s="208">
        <f t="shared" si="171"/>
        <v>0</v>
      </c>
      <c r="X721" s="208">
        <f t="shared" si="171"/>
        <v>0</v>
      </c>
      <c r="Y721" s="208">
        <f t="shared" si="171"/>
        <v>0</v>
      </c>
      <c r="Z721" s="208">
        <f t="shared" si="171"/>
        <v>0</v>
      </c>
      <c r="AA721" s="208">
        <f t="shared" si="171"/>
        <v>0</v>
      </c>
      <c r="AB721" s="208">
        <f t="shared" si="171"/>
        <v>0</v>
      </c>
      <c r="AC721" s="208">
        <f t="shared" si="171"/>
        <v>0</v>
      </c>
      <c r="AD721" s="208">
        <f t="shared" si="171"/>
        <v>0</v>
      </c>
      <c r="AE721" s="208">
        <f t="shared" si="171"/>
        <v>0</v>
      </c>
      <c r="AF721" s="208">
        <f t="shared" si="171"/>
        <v>0</v>
      </c>
      <c r="AG721" s="208">
        <f t="shared" si="171"/>
        <v>0</v>
      </c>
      <c r="AH721" s="208">
        <f t="shared" si="171"/>
        <v>0</v>
      </c>
      <c r="AI721" s="208">
        <f t="shared" si="171"/>
        <v>0</v>
      </c>
      <c r="AJ721" s="208">
        <f t="shared" si="171"/>
        <v>0</v>
      </c>
      <c r="AK721" s="208">
        <f t="shared" si="171"/>
        <v>0</v>
      </c>
      <c r="AL721" s="208">
        <f t="shared" si="171"/>
        <v>0</v>
      </c>
      <c r="AM721" s="208">
        <f t="shared" si="171"/>
        <v>0</v>
      </c>
      <c r="AN721" s="208">
        <f t="shared" si="171"/>
        <v>0</v>
      </c>
      <c r="AO721" s="208">
        <f t="shared" si="171"/>
        <v>0</v>
      </c>
      <c r="AP721" s="208">
        <f t="shared" si="171"/>
        <v>0</v>
      </c>
      <c r="AQ721" s="208">
        <f t="shared" si="171"/>
        <v>0</v>
      </c>
      <c r="AR721" s="208">
        <f t="shared" si="171"/>
        <v>0</v>
      </c>
      <c r="AS721" s="208">
        <f t="shared" si="171"/>
        <v>0</v>
      </c>
      <c r="AT721" s="208">
        <f t="shared" si="171"/>
        <v>0</v>
      </c>
      <c r="AU721" s="208">
        <f t="shared" si="171"/>
        <v>0</v>
      </c>
      <c r="AV721" s="208">
        <f t="shared" si="171"/>
        <v>0</v>
      </c>
      <c r="AW721" s="208">
        <f t="shared" si="171"/>
        <v>0</v>
      </c>
      <c r="AX721" s="208">
        <f t="shared" si="171"/>
        <v>0</v>
      </c>
      <c r="AY721" s="208">
        <f t="shared" si="171"/>
        <v>0</v>
      </c>
      <c r="AZ721" s="208">
        <f t="shared" si="171"/>
        <v>0</v>
      </c>
      <c r="BA721" s="209"/>
    </row>
    <row r="722" spans="1:53">
      <c r="A722" s="1"/>
      <c r="B722" s="11" t="s">
        <v>521</v>
      </c>
      <c r="C722" s="217" t="s">
        <v>371</v>
      </c>
      <c r="D722" s="3"/>
      <c r="E722" s="11"/>
      <c r="F722" s="4"/>
      <c r="G722" s="3" t="s">
        <v>33</v>
      </c>
      <c r="H722" s="3" t="s">
        <v>33</v>
      </c>
      <c r="I722" s="4"/>
      <c r="J722" s="4"/>
      <c r="K722" s="4"/>
      <c r="L722" s="4"/>
      <c r="M722" s="4"/>
      <c r="N722" s="4"/>
      <c r="O722" s="4">
        <v>1</v>
      </c>
      <c r="P722" s="4"/>
      <c r="Q722" s="4"/>
      <c r="R722" s="3" t="s">
        <v>354</v>
      </c>
      <c r="S722" s="4"/>
      <c r="T722" s="3" t="s">
        <v>153</v>
      </c>
      <c r="U722" s="3"/>
      <c r="V722" s="3" t="s">
        <v>156</v>
      </c>
      <c r="W722" s="3" t="s">
        <v>417</v>
      </c>
      <c r="X722" s="3"/>
      <c r="Y722" s="3"/>
      <c r="Z722" s="3" t="s">
        <v>250</v>
      </c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3"/>
      <c r="AP722" s="4"/>
      <c r="AQ722" s="4"/>
      <c r="AR722" s="4"/>
      <c r="AS722" s="4"/>
      <c r="AT722" s="4"/>
      <c r="AU722" s="4"/>
      <c r="AV722" s="4"/>
      <c r="AW722" s="4"/>
      <c r="AX722" s="4"/>
      <c r="AY722" s="3"/>
      <c r="AZ722" s="4"/>
    </row>
    <row r="723" spans="1:53">
      <c r="A723" s="1"/>
      <c r="B723" s="11" t="s">
        <v>522</v>
      </c>
      <c r="C723" s="2" t="s">
        <v>374</v>
      </c>
      <c r="D723" s="3"/>
      <c r="E723" s="4">
        <v>39</v>
      </c>
      <c r="F723" s="4"/>
      <c r="G723" s="3" t="s">
        <v>513</v>
      </c>
      <c r="H723" s="3" t="s">
        <v>455</v>
      </c>
      <c r="I723" s="4"/>
      <c r="J723" s="4"/>
      <c r="K723" s="4"/>
      <c r="L723" s="4"/>
      <c r="M723" s="4"/>
      <c r="N723" s="4"/>
      <c r="O723" s="4">
        <f t="shared" ref="O723:O728" si="172">+E723</f>
        <v>39</v>
      </c>
      <c r="P723" s="4"/>
      <c r="Q723" s="4"/>
      <c r="R723" s="3" t="s">
        <v>354</v>
      </c>
      <c r="S723" s="3" t="s">
        <v>3</v>
      </c>
      <c r="T723" s="3" t="s">
        <v>191</v>
      </c>
      <c r="U723" s="3" t="s">
        <v>559</v>
      </c>
      <c r="V723" s="3" t="s">
        <v>192</v>
      </c>
      <c r="W723" s="3" t="s">
        <v>416</v>
      </c>
      <c r="X723" s="3"/>
      <c r="Y723" s="3"/>
      <c r="Z723" s="3"/>
      <c r="AA723" s="3" t="s">
        <v>181</v>
      </c>
      <c r="AB723" s="3" t="s">
        <v>404</v>
      </c>
      <c r="AC723" s="3" t="s">
        <v>405</v>
      </c>
      <c r="AD723" s="3" t="s">
        <v>501</v>
      </c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3"/>
      <c r="AZ723" s="4"/>
    </row>
    <row r="724" spans="1:53">
      <c r="A724" s="1"/>
      <c r="B724" s="11" t="s">
        <v>523</v>
      </c>
      <c r="C724" s="12" t="s">
        <v>373</v>
      </c>
      <c r="D724" s="3"/>
      <c r="E724" s="4">
        <v>45</v>
      </c>
      <c r="F724" s="4"/>
      <c r="G724" s="3" t="s">
        <v>252</v>
      </c>
      <c r="H724" s="3" t="s">
        <v>23</v>
      </c>
      <c r="I724" s="4"/>
      <c r="J724" s="4"/>
      <c r="K724" s="4"/>
      <c r="L724" s="4"/>
      <c r="M724" s="4"/>
      <c r="N724" s="4"/>
      <c r="O724" s="4">
        <f t="shared" si="172"/>
        <v>45</v>
      </c>
      <c r="P724" s="4"/>
      <c r="Q724" s="4"/>
      <c r="R724" s="3"/>
      <c r="S724" s="3"/>
      <c r="T724" s="3" t="s">
        <v>154</v>
      </c>
      <c r="U724" s="3" t="s">
        <v>225</v>
      </c>
      <c r="V724" s="3"/>
      <c r="W724" s="3"/>
      <c r="X724" s="3"/>
      <c r="Y724" s="3"/>
      <c r="Z724" s="3"/>
      <c r="AA724" s="3" t="s">
        <v>181</v>
      </c>
      <c r="AB724" s="3" t="s">
        <v>404</v>
      </c>
      <c r="AC724" s="3" t="s">
        <v>405</v>
      </c>
      <c r="AD724" s="3" t="s">
        <v>501</v>
      </c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</row>
    <row r="725" spans="1:53">
      <c r="A725" s="1"/>
      <c r="B725" s="11" t="s">
        <v>524</v>
      </c>
      <c r="C725" s="2" t="s">
        <v>374</v>
      </c>
      <c r="D725" s="3"/>
      <c r="E725" s="4">
        <v>45</v>
      </c>
      <c r="F725" s="4"/>
      <c r="G725" s="3" t="s">
        <v>513</v>
      </c>
      <c r="H725" s="3" t="s">
        <v>455</v>
      </c>
      <c r="I725" s="4"/>
      <c r="J725" s="4"/>
      <c r="K725" s="4"/>
      <c r="L725" s="4"/>
      <c r="M725" s="4"/>
      <c r="N725" s="4"/>
      <c r="O725" s="4">
        <f t="shared" si="172"/>
        <v>45</v>
      </c>
      <c r="P725" s="4"/>
      <c r="Q725" s="4"/>
      <c r="R725" s="3"/>
      <c r="S725" s="3"/>
      <c r="T725" s="3" t="s">
        <v>191</v>
      </c>
      <c r="U725" s="3" t="s">
        <v>559</v>
      </c>
      <c r="V725" s="3" t="s">
        <v>192</v>
      </c>
      <c r="W725" s="3" t="s">
        <v>416</v>
      </c>
      <c r="X725" s="3"/>
      <c r="Y725" s="3"/>
      <c r="Z725" s="3"/>
      <c r="AA725" s="3" t="s">
        <v>181</v>
      </c>
      <c r="AB725" s="3" t="s">
        <v>404</v>
      </c>
      <c r="AC725" s="3" t="s">
        <v>405</v>
      </c>
      <c r="AD725" s="3" t="s">
        <v>501</v>
      </c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</row>
    <row r="726" spans="1:53">
      <c r="A726" s="1"/>
      <c r="B726" s="11" t="s">
        <v>435</v>
      </c>
      <c r="C726" s="12" t="s">
        <v>373</v>
      </c>
      <c r="D726" s="3"/>
      <c r="E726" s="4">
        <v>46</v>
      </c>
      <c r="F726" s="4"/>
      <c r="G726" s="3" t="s">
        <v>252</v>
      </c>
      <c r="H726" s="3" t="s">
        <v>23</v>
      </c>
      <c r="I726" s="4"/>
      <c r="J726" s="4"/>
      <c r="K726" s="4"/>
      <c r="L726" s="4"/>
      <c r="M726" s="4"/>
      <c r="N726" s="4"/>
      <c r="O726" s="4">
        <f t="shared" si="172"/>
        <v>46</v>
      </c>
      <c r="P726" s="4"/>
      <c r="Q726" s="4"/>
      <c r="R726" s="3"/>
      <c r="S726" s="3"/>
      <c r="T726" s="3" t="s">
        <v>154</v>
      </c>
      <c r="U726" s="3" t="s">
        <v>225</v>
      </c>
      <c r="V726" s="3"/>
      <c r="W726" s="3"/>
      <c r="X726" s="3"/>
      <c r="Y726" s="3"/>
      <c r="Z726" s="3"/>
      <c r="AA726" s="3" t="s">
        <v>181</v>
      </c>
      <c r="AB726" s="3" t="s">
        <v>404</v>
      </c>
      <c r="AC726" s="3" t="s">
        <v>405</v>
      </c>
      <c r="AD726" s="3" t="s">
        <v>501</v>
      </c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</row>
    <row r="727" spans="1:53">
      <c r="A727" s="1"/>
      <c r="B727" s="11" t="s">
        <v>525</v>
      </c>
      <c r="C727" s="12" t="s">
        <v>373</v>
      </c>
      <c r="D727" s="3"/>
      <c r="E727" s="4">
        <v>46</v>
      </c>
      <c r="F727" s="4"/>
      <c r="G727" s="3" t="s">
        <v>252</v>
      </c>
      <c r="H727" s="3" t="s">
        <v>23</v>
      </c>
      <c r="I727" s="4"/>
      <c r="J727" s="4"/>
      <c r="K727" s="4"/>
      <c r="L727" s="4"/>
      <c r="M727" s="4"/>
      <c r="N727" s="4"/>
      <c r="O727" s="4">
        <f t="shared" si="172"/>
        <v>46</v>
      </c>
      <c r="P727" s="4"/>
      <c r="Q727" s="4"/>
      <c r="R727" s="3"/>
      <c r="S727" s="3"/>
      <c r="T727" s="3" t="s">
        <v>154</v>
      </c>
      <c r="U727" s="3" t="s">
        <v>225</v>
      </c>
      <c r="V727" s="3"/>
      <c r="W727" s="3"/>
      <c r="X727" s="3"/>
      <c r="Y727" s="3"/>
      <c r="Z727" s="3"/>
      <c r="AA727" s="3" t="s">
        <v>181</v>
      </c>
      <c r="AB727" s="3" t="s">
        <v>404</v>
      </c>
      <c r="AC727" s="3" t="s">
        <v>405</v>
      </c>
      <c r="AD727" s="3" t="s">
        <v>501</v>
      </c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</row>
    <row r="728" spans="1:53">
      <c r="A728" s="1"/>
      <c r="B728" s="11" t="s">
        <v>526</v>
      </c>
      <c r="C728" s="2" t="s">
        <v>374</v>
      </c>
      <c r="D728" s="3"/>
      <c r="E728" s="4">
        <v>49</v>
      </c>
      <c r="F728" s="4"/>
      <c r="G728" s="3" t="s">
        <v>513</v>
      </c>
      <c r="H728" s="3" t="s">
        <v>455</v>
      </c>
      <c r="I728" s="4"/>
      <c r="J728" s="4"/>
      <c r="K728" s="4"/>
      <c r="L728" s="4"/>
      <c r="M728" s="4"/>
      <c r="N728" s="4"/>
      <c r="O728" s="4">
        <f t="shared" si="172"/>
        <v>49</v>
      </c>
      <c r="P728" s="4"/>
      <c r="Q728" s="4"/>
      <c r="R728" s="3" t="s">
        <v>354</v>
      </c>
      <c r="S728" s="3" t="s">
        <v>3</v>
      </c>
      <c r="T728" s="3" t="s">
        <v>153</v>
      </c>
      <c r="U728" s="3" t="s">
        <v>559</v>
      </c>
      <c r="V728" s="3" t="s">
        <v>156</v>
      </c>
      <c r="W728" s="3" t="s">
        <v>416</v>
      </c>
      <c r="X728" s="3"/>
      <c r="Y728" s="3"/>
      <c r="Z728" s="3"/>
      <c r="AA728" s="3" t="s">
        <v>181</v>
      </c>
      <c r="AB728" s="3" t="s">
        <v>404</v>
      </c>
      <c r="AC728" s="3" t="s">
        <v>405</v>
      </c>
      <c r="AD728" s="3" t="s">
        <v>501</v>
      </c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</row>
    <row r="729" spans="1:53" s="246" customFormat="1" ht="27.6">
      <c r="A729" s="246" t="s">
        <v>142</v>
      </c>
      <c r="B729" s="247">
        <v>34</v>
      </c>
      <c r="C729" s="252" t="s">
        <v>845</v>
      </c>
      <c r="D729" s="249"/>
      <c r="E729" s="250">
        <f t="shared" ref="E729:AZ729" si="173">SUM(E730:E737)/2</f>
        <v>252</v>
      </c>
      <c r="F729" s="250">
        <f t="shared" si="173"/>
        <v>0</v>
      </c>
      <c r="G729" s="250">
        <f t="shared" si="173"/>
        <v>0</v>
      </c>
      <c r="H729" s="250">
        <f t="shared" si="173"/>
        <v>0</v>
      </c>
      <c r="I729" s="250">
        <f t="shared" si="173"/>
        <v>0</v>
      </c>
      <c r="J729" s="250">
        <f t="shared" si="173"/>
        <v>0</v>
      </c>
      <c r="K729" s="250">
        <f t="shared" si="173"/>
        <v>0</v>
      </c>
      <c r="L729" s="250">
        <f t="shared" si="173"/>
        <v>0</v>
      </c>
      <c r="M729" s="250">
        <f t="shared" si="173"/>
        <v>0</v>
      </c>
      <c r="N729" s="250">
        <f t="shared" si="173"/>
        <v>0</v>
      </c>
      <c r="O729" s="250">
        <f t="shared" si="173"/>
        <v>253</v>
      </c>
      <c r="P729" s="250">
        <f t="shared" si="173"/>
        <v>0</v>
      </c>
      <c r="Q729" s="250">
        <f t="shared" si="173"/>
        <v>0</v>
      </c>
      <c r="R729" s="250">
        <f t="shared" si="173"/>
        <v>0</v>
      </c>
      <c r="S729" s="250">
        <f t="shared" si="173"/>
        <v>0</v>
      </c>
      <c r="T729" s="250">
        <f t="shared" si="173"/>
        <v>0</v>
      </c>
      <c r="U729" s="250">
        <f t="shared" si="173"/>
        <v>0</v>
      </c>
      <c r="V729" s="250">
        <f t="shared" si="173"/>
        <v>0</v>
      </c>
      <c r="W729" s="250">
        <f t="shared" si="173"/>
        <v>0</v>
      </c>
      <c r="X729" s="250">
        <f t="shared" si="173"/>
        <v>0</v>
      </c>
      <c r="Y729" s="250">
        <f t="shared" si="173"/>
        <v>0</v>
      </c>
      <c r="Z729" s="250">
        <f t="shared" si="173"/>
        <v>0</v>
      </c>
      <c r="AA729" s="250">
        <f t="shared" si="173"/>
        <v>0</v>
      </c>
      <c r="AB729" s="250">
        <f t="shared" si="173"/>
        <v>0</v>
      </c>
      <c r="AC729" s="250">
        <f t="shared" si="173"/>
        <v>0</v>
      </c>
      <c r="AD729" s="250">
        <f t="shared" si="173"/>
        <v>0</v>
      </c>
      <c r="AE729" s="250">
        <f t="shared" si="173"/>
        <v>0</v>
      </c>
      <c r="AF729" s="250">
        <f t="shared" si="173"/>
        <v>0</v>
      </c>
      <c r="AG729" s="250">
        <f t="shared" si="173"/>
        <v>0</v>
      </c>
      <c r="AH729" s="250">
        <f t="shared" si="173"/>
        <v>0</v>
      </c>
      <c r="AI729" s="250">
        <f t="shared" si="173"/>
        <v>0</v>
      </c>
      <c r="AJ729" s="250">
        <f t="shared" si="173"/>
        <v>0</v>
      </c>
      <c r="AK729" s="250">
        <f t="shared" si="173"/>
        <v>0</v>
      </c>
      <c r="AL729" s="250">
        <f t="shared" si="173"/>
        <v>0</v>
      </c>
      <c r="AM729" s="250">
        <f t="shared" si="173"/>
        <v>0</v>
      </c>
      <c r="AN729" s="250">
        <f t="shared" si="173"/>
        <v>0</v>
      </c>
      <c r="AO729" s="250">
        <f t="shared" si="173"/>
        <v>0</v>
      </c>
      <c r="AP729" s="250">
        <f t="shared" si="173"/>
        <v>0</v>
      </c>
      <c r="AQ729" s="250">
        <f t="shared" si="173"/>
        <v>0</v>
      </c>
      <c r="AR729" s="250">
        <f t="shared" si="173"/>
        <v>0</v>
      </c>
      <c r="AS729" s="250">
        <f t="shared" si="173"/>
        <v>0</v>
      </c>
      <c r="AT729" s="223">
        <f t="shared" si="173"/>
        <v>0</v>
      </c>
      <c r="AU729" s="250">
        <f t="shared" si="173"/>
        <v>0</v>
      </c>
      <c r="AV729" s="250">
        <f t="shared" si="173"/>
        <v>0</v>
      </c>
      <c r="AW729" s="250">
        <f t="shared" si="173"/>
        <v>0</v>
      </c>
      <c r="AX729" s="250">
        <f t="shared" si="173"/>
        <v>0</v>
      </c>
      <c r="AY729" s="250">
        <f t="shared" si="173"/>
        <v>0</v>
      </c>
      <c r="AZ729" s="250">
        <f t="shared" si="173"/>
        <v>0</v>
      </c>
      <c r="BA729" s="251"/>
    </row>
    <row r="730" spans="1:53" s="206" customFormat="1">
      <c r="A730" s="206" t="s">
        <v>364</v>
      </c>
      <c r="B730" s="207" t="s">
        <v>1201</v>
      </c>
      <c r="C730" s="210" t="s">
        <v>1171</v>
      </c>
      <c r="D730" s="207" t="s">
        <v>480</v>
      </c>
      <c r="E730" s="208">
        <f t="shared" ref="E730:AZ730" si="174">SUM(E731:E737)</f>
        <v>252</v>
      </c>
      <c r="F730" s="208">
        <f t="shared" si="174"/>
        <v>0</v>
      </c>
      <c r="G730" s="208">
        <f t="shared" si="174"/>
        <v>0</v>
      </c>
      <c r="H730" s="208">
        <f t="shared" si="174"/>
        <v>0</v>
      </c>
      <c r="I730" s="208">
        <f t="shared" si="174"/>
        <v>0</v>
      </c>
      <c r="J730" s="208">
        <f t="shared" si="174"/>
        <v>0</v>
      </c>
      <c r="K730" s="208">
        <f t="shared" si="174"/>
        <v>0</v>
      </c>
      <c r="L730" s="208">
        <f t="shared" si="174"/>
        <v>0</v>
      </c>
      <c r="M730" s="208">
        <f t="shared" si="174"/>
        <v>0</v>
      </c>
      <c r="N730" s="208">
        <f t="shared" si="174"/>
        <v>0</v>
      </c>
      <c r="O730" s="208">
        <f t="shared" si="174"/>
        <v>253</v>
      </c>
      <c r="P730" s="208">
        <f t="shared" si="174"/>
        <v>0</v>
      </c>
      <c r="Q730" s="208">
        <f t="shared" si="174"/>
        <v>0</v>
      </c>
      <c r="R730" s="208">
        <f t="shared" si="174"/>
        <v>0</v>
      </c>
      <c r="S730" s="208">
        <f t="shared" si="174"/>
        <v>0</v>
      </c>
      <c r="T730" s="208">
        <f t="shared" si="174"/>
        <v>0</v>
      </c>
      <c r="U730" s="208">
        <f t="shared" si="174"/>
        <v>0</v>
      </c>
      <c r="V730" s="208">
        <f t="shared" si="174"/>
        <v>0</v>
      </c>
      <c r="W730" s="208">
        <f t="shared" si="174"/>
        <v>0</v>
      </c>
      <c r="X730" s="208">
        <f t="shared" si="174"/>
        <v>0</v>
      </c>
      <c r="Y730" s="208">
        <f t="shared" si="174"/>
        <v>0</v>
      </c>
      <c r="Z730" s="208">
        <f t="shared" si="174"/>
        <v>0</v>
      </c>
      <c r="AA730" s="208">
        <f t="shared" si="174"/>
        <v>0</v>
      </c>
      <c r="AB730" s="208">
        <f t="shared" si="174"/>
        <v>0</v>
      </c>
      <c r="AC730" s="208">
        <f t="shared" si="174"/>
        <v>0</v>
      </c>
      <c r="AD730" s="208">
        <f t="shared" si="174"/>
        <v>0</v>
      </c>
      <c r="AE730" s="208">
        <f t="shared" si="174"/>
        <v>0</v>
      </c>
      <c r="AF730" s="208">
        <f t="shared" si="174"/>
        <v>0</v>
      </c>
      <c r="AG730" s="208">
        <f t="shared" si="174"/>
        <v>0</v>
      </c>
      <c r="AH730" s="208">
        <f t="shared" si="174"/>
        <v>0</v>
      </c>
      <c r="AI730" s="208">
        <f t="shared" si="174"/>
        <v>0</v>
      </c>
      <c r="AJ730" s="208">
        <f t="shared" si="174"/>
        <v>0</v>
      </c>
      <c r="AK730" s="208">
        <f t="shared" si="174"/>
        <v>0</v>
      </c>
      <c r="AL730" s="208">
        <f t="shared" si="174"/>
        <v>0</v>
      </c>
      <c r="AM730" s="208">
        <f t="shared" si="174"/>
        <v>0</v>
      </c>
      <c r="AN730" s="208">
        <f t="shared" si="174"/>
        <v>0</v>
      </c>
      <c r="AO730" s="208">
        <f t="shared" si="174"/>
        <v>0</v>
      </c>
      <c r="AP730" s="208">
        <f t="shared" si="174"/>
        <v>0</v>
      </c>
      <c r="AQ730" s="208">
        <f t="shared" si="174"/>
        <v>0</v>
      </c>
      <c r="AR730" s="208">
        <f t="shared" si="174"/>
        <v>0</v>
      </c>
      <c r="AS730" s="208">
        <f t="shared" si="174"/>
        <v>0</v>
      </c>
      <c r="AT730" s="208">
        <f t="shared" si="174"/>
        <v>0</v>
      </c>
      <c r="AU730" s="208">
        <f t="shared" si="174"/>
        <v>0</v>
      </c>
      <c r="AV730" s="208">
        <f t="shared" si="174"/>
        <v>0</v>
      </c>
      <c r="AW730" s="208">
        <f t="shared" si="174"/>
        <v>0</v>
      </c>
      <c r="AX730" s="208">
        <f t="shared" si="174"/>
        <v>0</v>
      </c>
      <c r="AY730" s="208">
        <f t="shared" si="174"/>
        <v>0</v>
      </c>
      <c r="AZ730" s="208">
        <f t="shared" si="174"/>
        <v>0</v>
      </c>
      <c r="BA730" s="209"/>
    </row>
    <row r="731" spans="1:53">
      <c r="A731" s="1"/>
      <c r="B731" s="11" t="s">
        <v>524</v>
      </c>
      <c r="C731" s="217" t="s">
        <v>1071</v>
      </c>
      <c r="D731" s="3"/>
      <c r="E731" s="11"/>
      <c r="F731" s="4"/>
      <c r="G731" s="3" t="s">
        <v>515</v>
      </c>
      <c r="H731" s="3" t="s">
        <v>453</v>
      </c>
      <c r="I731" s="4"/>
      <c r="J731" s="4"/>
      <c r="K731" s="4"/>
      <c r="L731" s="4"/>
      <c r="M731" s="4"/>
      <c r="N731" s="4"/>
      <c r="O731" s="4">
        <v>1</v>
      </c>
      <c r="P731" s="4"/>
      <c r="Q731" s="4"/>
      <c r="R731" s="3" t="s">
        <v>354</v>
      </c>
      <c r="S731" s="3" t="s">
        <v>3</v>
      </c>
      <c r="T731" s="3" t="s">
        <v>153</v>
      </c>
      <c r="U731" s="3" t="s">
        <v>559</v>
      </c>
      <c r="V731" s="3" t="s">
        <v>156</v>
      </c>
      <c r="W731" s="3" t="s">
        <v>417</v>
      </c>
      <c r="X731" s="3"/>
      <c r="Y731" s="3"/>
      <c r="Z731" s="3" t="s">
        <v>250</v>
      </c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3"/>
      <c r="AP731" s="4"/>
      <c r="AQ731" s="4"/>
      <c r="AR731" s="4"/>
      <c r="AS731" s="4"/>
      <c r="AT731" s="4"/>
      <c r="AU731" s="4"/>
      <c r="AV731" s="4"/>
      <c r="AW731" s="4"/>
      <c r="AX731" s="4"/>
      <c r="AY731" s="3"/>
      <c r="AZ731" s="4"/>
    </row>
    <row r="732" spans="1:53">
      <c r="A732" s="1"/>
      <c r="B732" s="11" t="s">
        <v>435</v>
      </c>
      <c r="C732" s="12" t="s">
        <v>373</v>
      </c>
      <c r="D732" s="3"/>
      <c r="E732" s="4">
        <v>52</v>
      </c>
      <c r="F732" s="4"/>
      <c r="G732" s="3" t="s">
        <v>252</v>
      </c>
      <c r="H732" s="3" t="s">
        <v>23</v>
      </c>
      <c r="I732" s="4"/>
      <c r="J732" s="4"/>
      <c r="K732" s="4"/>
      <c r="L732" s="4"/>
      <c r="M732" s="4"/>
      <c r="N732" s="4"/>
      <c r="O732" s="4">
        <f t="shared" ref="O732:O737" si="175">+E732</f>
        <v>52</v>
      </c>
      <c r="P732" s="4"/>
      <c r="Q732" s="4"/>
      <c r="R732" s="3"/>
      <c r="S732" s="3"/>
      <c r="T732" s="3" t="s">
        <v>154</v>
      </c>
      <c r="U732" s="3" t="s">
        <v>225</v>
      </c>
      <c r="V732" s="3"/>
      <c r="W732" s="3"/>
      <c r="X732" s="3"/>
      <c r="Y732" s="3"/>
      <c r="Z732" s="3"/>
      <c r="AA732" s="3" t="s">
        <v>181</v>
      </c>
      <c r="AB732" s="3" t="s">
        <v>404</v>
      </c>
      <c r="AC732" s="3" t="s">
        <v>405</v>
      </c>
      <c r="AD732" s="3" t="s">
        <v>501</v>
      </c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3"/>
      <c r="AZ732" s="4"/>
    </row>
    <row r="733" spans="1:53">
      <c r="A733" s="1"/>
      <c r="B733" s="11" t="s">
        <v>525</v>
      </c>
      <c r="C733" s="2" t="s">
        <v>374</v>
      </c>
      <c r="D733" s="3"/>
      <c r="E733" s="4">
        <v>48</v>
      </c>
      <c r="F733" s="4"/>
      <c r="G733" s="3" t="s">
        <v>513</v>
      </c>
      <c r="H733" s="3" t="s">
        <v>455</v>
      </c>
      <c r="I733" s="4"/>
      <c r="J733" s="4"/>
      <c r="K733" s="4"/>
      <c r="L733" s="4"/>
      <c r="M733" s="4"/>
      <c r="N733" s="4"/>
      <c r="O733" s="4">
        <f t="shared" si="175"/>
        <v>48</v>
      </c>
      <c r="P733" s="4"/>
      <c r="Q733" s="4"/>
      <c r="R733" s="3"/>
      <c r="S733" s="3"/>
      <c r="T733" s="3" t="s">
        <v>191</v>
      </c>
      <c r="U733" s="3" t="s">
        <v>559</v>
      </c>
      <c r="V733" s="3" t="s">
        <v>192</v>
      </c>
      <c r="W733" s="3" t="s">
        <v>416</v>
      </c>
      <c r="X733" s="3"/>
      <c r="Y733" s="3"/>
      <c r="Z733" s="3"/>
      <c r="AA733" s="3" t="s">
        <v>181</v>
      </c>
      <c r="AB733" s="3" t="s">
        <v>404</v>
      </c>
      <c r="AC733" s="3" t="s">
        <v>405</v>
      </c>
      <c r="AD733" s="3" t="s">
        <v>501</v>
      </c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</row>
    <row r="734" spans="1:53">
      <c r="A734" s="1"/>
      <c r="B734" s="11" t="s">
        <v>526</v>
      </c>
      <c r="C734" s="12" t="s">
        <v>373</v>
      </c>
      <c r="D734" s="3"/>
      <c r="E734" s="4">
        <v>36</v>
      </c>
      <c r="F734" s="4"/>
      <c r="G734" s="3" t="s">
        <v>252</v>
      </c>
      <c r="H734" s="3" t="s">
        <v>23</v>
      </c>
      <c r="I734" s="4"/>
      <c r="J734" s="4"/>
      <c r="K734" s="4"/>
      <c r="L734" s="4"/>
      <c r="M734" s="4"/>
      <c r="N734" s="4"/>
      <c r="O734" s="4">
        <f t="shared" si="175"/>
        <v>36</v>
      </c>
      <c r="P734" s="4"/>
      <c r="Q734" s="4"/>
      <c r="R734" s="3"/>
      <c r="S734" s="3"/>
      <c r="T734" s="3" t="s">
        <v>154</v>
      </c>
      <c r="U734" s="3" t="s">
        <v>225</v>
      </c>
      <c r="V734" s="3"/>
      <c r="W734" s="3"/>
      <c r="X734" s="3"/>
      <c r="Y734" s="3"/>
      <c r="Z734" s="3"/>
      <c r="AA734" s="3" t="s">
        <v>181</v>
      </c>
      <c r="AB734" s="3" t="s">
        <v>404</v>
      </c>
      <c r="AC734" s="3" t="s">
        <v>405</v>
      </c>
      <c r="AD734" s="3" t="s">
        <v>501</v>
      </c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</row>
    <row r="735" spans="1:53">
      <c r="A735" s="1"/>
      <c r="B735" s="11" t="s">
        <v>527</v>
      </c>
      <c r="C735" s="12" t="s">
        <v>373</v>
      </c>
      <c r="D735" s="3"/>
      <c r="E735" s="4">
        <v>27</v>
      </c>
      <c r="F735" s="4"/>
      <c r="G735" s="3" t="s">
        <v>252</v>
      </c>
      <c r="H735" s="3" t="s">
        <v>23</v>
      </c>
      <c r="I735" s="4"/>
      <c r="J735" s="4"/>
      <c r="K735" s="4"/>
      <c r="L735" s="4"/>
      <c r="M735" s="4"/>
      <c r="N735" s="4"/>
      <c r="O735" s="4">
        <f t="shared" si="175"/>
        <v>27</v>
      </c>
      <c r="P735" s="4"/>
      <c r="Q735" s="4"/>
      <c r="R735" s="3"/>
      <c r="S735" s="3"/>
      <c r="T735" s="3" t="s">
        <v>154</v>
      </c>
      <c r="U735" s="3" t="s">
        <v>225</v>
      </c>
      <c r="V735" s="3"/>
      <c r="W735" s="3"/>
      <c r="X735" s="3"/>
      <c r="Y735" s="3"/>
      <c r="Z735" s="3"/>
      <c r="AA735" s="3" t="s">
        <v>181</v>
      </c>
      <c r="AB735" s="3" t="s">
        <v>404</v>
      </c>
      <c r="AC735" s="3" t="s">
        <v>405</v>
      </c>
      <c r="AD735" s="3" t="s">
        <v>501</v>
      </c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</row>
    <row r="736" spans="1:53">
      <c r="A736" s="1"/>
      <c r="B736" s="11" t="s">
        <v>528</v>
      </c>
      <c r="C736" s="12" t="s">
        <v>373</v>
      </c>
      <c r="D736" s="3"/>
      <c r="E736" s="4">
        <v>46</v>
      </c>
      <c r="F736" s="4"/>
      <c r="G736" s="3" t="s">
        <v>252</v>
      </c>
      <c r="H736" s="3" t="s">
        <v>23</v>
      </c>
      <c r="I736" s="4"/>
      <c r="J736" s="4"/>
      <c r="K736" s="4"/>
      <c r="L736" s="4"/>
      <c r="M736" s="4"/>
      <c r="N736" s="4"/>
      <c r="O736" s="4">
        <f t="shared" si="175"/>
        <v>46</v>
      </c>
      <c r="P736" s="4"/>
      <c r="Q736" s="4"/>
      <c r="R736" s="3"/>
      <c r="S736" s="3"/>
      <c r="T736" s="3" t="s">
        <v>154</v>
      </c>
      <c r="U736" s="3" t="s">
        <v>225</v>
      </c>
      <c r="V736" s="3"/>
      <c r="W736" s="3"/>
      <c r="X736" s="3"/>
      <c r="Y736" s="3"/>
      <c r="Z736" s="3"/>
      <c r="AA736" s="3" t="s">
        <v>181</v>
      </c>
      <c r="AB736" s="3" t="s">
        <v>404</v>
      </c>
      <c r="AC736" s="3" t="s">
        <v>405</v>
      </c>
      <c r="AD736" s="3" t="s">
        <v>501</v>
      </c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</row>
    <row r="737" spans="1:53">
      <c r="A737" s="1"/>
      <c r="B737" s="11" t="s">
        <v>536</v>
      </c>
      <c r="C737" s="2" t="s">
        <v>374</v>
      </c>
      <c r="D737" s="3"/>
      <c r="E737" s="4">
        <v>43</v>
      </c>
      <c r="F737" s="4"/>
      <c r="G737" s="3" t="s">
        <v>513</v>
      </c>
      <c r="H737" s="3" t="s">
        <v>455</v>
      </c>
      <c r="I737" s="4"/>
      <c r="J737" s="4"/>
      <c r="K737" s="4"/>
      <c r="L737" s="4"/>
      <c r="M737" s="4"/>
      <c r="N737" s="4"/>
      <c r="O737" s="4">
        <f t="shared" si="175"/>
        <v>43</v>
      </c>
      <c r="P737" s="4"/>
      <c r="Q737" s="4"/>
      <c r="R737" s="3" t="s">
        <v>354</v>
      </c>
      <c r="S737" s="3" t="s">
        <v>3</v>
      </c>
      <c r="T737" s="3" t="s">
        <v>153</v>
      </c>
      <c r="U737" s="3" t="s">
        <v>559</v>
      </c>
      <c r="V737" s="3" t="s">
        <v>156</v>
      </c>
      <c r="W737" s="3" t="s">
        <v>416</v>
      </c>
      <c r="X737" s="3"/>
      <c r="Y737" s="3"/>
      <c r="Z737" s="3"/>
      <c r="AA737" s="3" t="s">
        <v>181</v>
      </c>
      <c r="AB737" s="3" t="s">
        <v>404</v>
      </c>
      <c r="AC737" s="3" t="s">
        <v>405</v>
      </c>
      <c r="AD737" s="3" t="s">
        <v>501</v>
      </c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</row>
    <row r="738" spans="1:53" s="246" customFormat="1" ht="27.6">
      <c r="A738" s="246" t="s">
        <v>142</v>
      </c>
      <c r="B738" s="247">
        <v>35</v>
      </c>
      <c r="C738" s="252" t="s">
        <v>848</v>
      </c>
      <c r="D738" s="249"/>
      <c r="E738" s="250">
        <f t="shared" ref="E738:AZ738" si="176">SUM(E739:E744)/2</f>
        <v>170</v>
      </c>
      <c r="F738" s="250">
        <f t="shared" si="176"/>
        <v>0</v>
      </c>
      <c r="G738" s="250">
        <f t="shared" si="176"/>
        <v>0</v>
      </c>
      <c r="H738" s="250">
        <f t="shared" si="176"/>
        <v>0</v>
      </c>
      <c r="I738" s="250">
        <f t="shared" si="176"/>
        <v>0</v>
      </c>
      <c r="J738" s="250">
        <f t="shared" si="176"/>
        <v>0</v>
      </c>
      <c r="K738" s="250">
        <f t="shared" si="176"/>
        <v>0</v>
      </c>
      <c r="L738" s="250">
        <f t="shared" si="176"/>
        <v>0</v>
      </c>
      <c r="M738" s="250">
        <f t="shared" si="176"/>
        <v>0</v>
      </c>
      <c r="N738" s="250">
        <f t="shared" si="176"/>
        <v>0</v>
      </c>
      <c r="O738" s="250">
        <f t="shared" si="176"/>
        <v>134</v>
      </c>
      <c r="P738" s="250">
        <f t="shared" si="176"/>
        <v>0</v>
      </c>
      <c r="Q738" s="250">
        <f t="shared" si="176"/>
        <v>0</v>
      </c>
      <c r="R738" s="250">
        <f t="shared" si="176"/>
        <v>0</v>
      </c>
      <c r="S738" s="250">
        <f t="shared" si="176"/>
        <v>0</v>
      </c>
      <c r="T738" s="250">
        <f t="shared" si="176"/>
        <v>0</v>
      </c>
      <c r="U738" s="250">
        <f t="shared" si="176"/>
        <v>0</v>
      </c>
      <c r="V738" s="250">
        <f t="shared" si="176"/>
        <v>0</v>
      </c>
      <c r="W738" s="250">
        <f t="shared" si="176"/>
        <v>0</v>
      </c>
      <c r="X738" s="250">
        <f t="shared" si="176"/>
        <v>0</v>
      </c>
      <c r="Y738" s="250">
        <f t="shared" si="176"/>
        <v>0</v>
      </c>
      <c r="Z738" s="250">
        <f t="shared" si="176"/>
        <v>0</v>
      </c>
      <c r="AA738" s="250">
        <f t="shared" si="176"/>
        <v>0</v>
      </c>
      <c r="AB738" s="250">
        <f t="shared" si="176"/>
        <v>0</v>
      </c>
      <c r="AC738" s="250">
        <f t="shared" si="176"/>
        <v>0</v>
      </c>
      <c r="AD738" s="250">
        <f t="shared" si="176"/>
        <v>0</v>
      </c>
      <c r="AE738" s="250">
        <f t="shared" si="176"/>
        <v>0</v>
      </c>
      <c r="AF738" s="250">
        <f t="shared" si="176"/>
        <v>0</v>
      </c>
      <c r="AG738" s="250">
        <f t="shared" si="176"/>
        <v>0</v>
      </c>
      <c r="AH738" s="250">
        <f t="shared" si="176"/>
        <v>0</v>
      </c>
      <c r="AI738" s="250">
        <f t="shared" si="176"/>
        <v>0</v>
      </c>
      <c r="AJ738" s="250">
        <f t="shared" si="176"/>
        <v>0</v>
      </c>
      <c r="AK738" s="250">
        <f t="shared" si="176"/>
        <v>0</v>
      </c>
      <c r="AL738" s="250">
        <f t="shared" si="176"/>
        <v>0</v>
      </c>
      <c r="AM738" s="250">
        <f t="shared" si="176"/>
        <v>0</v>
      </c>
      <c r="AN738" s="250">
        <f t="shared" si="176"/>
        <v>0</v>
      </c>
      <c r="AO738" s="250">
        <f t="shared" si="176"/>
        <v>0</v>
      </c>
      <c r="AP738" s="250">
        <f t="shared" si="176"/>
        <v>0</v>
      </c>
      <c r="AQ738" s="250">
        <f t="shared" si="176"/>
        <v>0</v>
      </c>
      <c r="AR738" s="250">
        <f t="shared" si="176"/>
        <v>0</v>
      </c>
      <c r="AS738" s="250">
        <f t="shared" si="176"/>
        <v>0</v>
      </c>
      <c r="AT738" s="223">
        <f t="shared" si="176"/>
        <v>0</v>
      </c>
      <c r="AU738" s="250">
        <f t="shared" si="176"/>
        <v>0</v>
      </c>
      <c r="AV738" s="250">
        <f t="shared" si="176"/>
        <v>0</v>
      </c>
      <c r="AW738" s="250">
        <f t="shared" si="176"/>
        <v>0</v>
      </c>
      <c r="AX738" s="250">
        <f t="shared" si="176"/>
        <v>0</v>
      </c>
      <c r="AY738" s="250">
        <f t="shared" si="176"/>
        <v>0</v>
      </c>
      <c r="AZ738" s="250">
        <f t="shared" si="176"/>
        <v>0</v>
      </c>
      <c r="BA738" s="251"/>
    </row>
    <row r="739" spans="1:53" s="206" customFormat="1">
      <c r="A739" s="206" t="s">
        <v>364</v>
      </c>
      <c r="B739" s="207" t="s">
        <v>1202</v>
      </c>
      <c r="C739" s="210" t="s">
        <v>1171</v>
      </c>
      <c r="D739" s="207" t="s">
        <v>480</v>
      </c>
      <c r="E739" s="208">
        <f t="shared" ref="E739:AZ739" si="177">SUM(E740:E744)</f>
        <v>170</v>
      </c>
      <c r="F739" s="208">
        <f t="shared" si="177"/>
        <v>0</v>
      </c>
      <c r="G739" s="208">
        <f t="shared" si="177"/>
        <v>0</v>
      </c>
      <c r="H739" s="208">
        <f t="shared" si="177"/>
        <v>0</v>
      </c>
      <c r="I739" s="208">
        <f t="shared" si="177"/>
        <v>0</v>
      </c>
      <c r="J739" s="208">
        <f t="shared" si="177"/>
        <v>0</v>
      </c>
      <c r="K739" s="208">
        <f t="shared" si="177"/>
        <v>0</v>
      </c>
      <c r="L739" s="208">
        <f t="shared" si="177"/>
        <v>0</v>
      </c>
      <c r="M739" s="208">
        <f t="shared" si="177"/>
        <v>0</v>
      </c>
      <c r="N739" s="208">
        <f t="shared" si="177"/>
        <v>0</v>
      </c>
      <c r="O739" s="208">
        <f t="shared" si="177"/>
        <v>134</v>
      </c>
      <c r="P739" s="208">
        <f t="shared" si="177"/>
        <v>0</v>
      </c>
      <c r="Q739" s="208">
        <f t="shared" si="177"/>
        <v>0</v>
      </c>
      <c r="R739" s="208">
        <f t="shared" si="177"/>
        <v>0</v>
      </c>
      <c r="S739" s="208">
        <f t="shared" si="177"/>
        <v>0</v>
      </c>
      <c r="T739" s="208">
        <f t="shared" si="177"/>
        <v>0</v>
      </c>
      <c r="U739" s="208">
        <f t="shared" si="177"/>
        <v>0</v>
      </c>
      <c r="V739" s="208">
        <f t="shared" si="177"/>
        <v>0</v>
      </c>
      <c r="W739" s="208">
        <f t="shared" si="177"/>
        <v>0</v>
      </c>
      <c r="X739" s="208">
        <f t="shared" si="177"/>
        <v>0</v>
      </c>
      <c r="Y739" s="208">
        <f t="shared" si="177"/>
        <v>0</v>
      </c>
      <c r="Z739" s="208">
        <f t="shared" si="177"/>
        <v>0</v>
      </c>
      <c r="AA739" s="208">
        <f t="shared" si="177"/>
        <v>0</v>
      </c>
      <c r="AB739" s="208">
        <f t="shared" si="177"/>
        <v>0</v>
      </c>
      <c r="AC739" s="208">
        <f t="shared" si="177"/>
        <v>0</v>
      </c>
      <c r="AD739" s="208">
        <f t="shared" si="177"/>
        <v>0</v>
      </c>
      <c r="AE739" s="208">
        <f t="shared" si="177"/>
        <v>0</v>
      </c>
      <c r="AF739" s="208">
        <f t="shared" si="177"/>
        <v>0</v>
      </c>
      <c r="AG739" s="208">
        <f t="shared" si="177"/>
        <v>0</v>
      </c>
      <c r="AH739" s="208">
        <f t="shared" si="177"/>
        <v>0</v>
      </c>
      <c r="AI739" s="208">
        <f t="shared" si="177"/>
        <v>0</v>
      </c>
      <c r="AJ739" s="208">
        <f t="shared" si="177"/>
        <v>0</v>
      </c>
      <c r="AK739" s="208">
        <f t="shared" si="177"/>
        <v>0</v>
      </c>
      <c r="AL739" s="208">
        <f t="shared" si="177"/>
        <v>0</v>
      </c>
      <c r="AM739" s="208">
        <f t="shared" si="177"/>
        <v>0</v>
      </c>
      <c r="AN739" s="208">
        <f t="shared" si="177"/>
        <v>0</v>
      </c>
      <c r="AO739" s="208">
        <f t="shared" si="177"/>
        <v>0</v>
      </c>
      <c r="AP739" s="208">
        <f t="shared" si="177"/>
        <v>0</v>
      </c>
      <c r="AQ739" s="208">
        <f t="shared" si="177"/>
        <v>0</v>
      </c>
      <c r="AR739" s="208">
        <f t="shared" si="177"/>
        <v>0</v>
      </c>
      <c r="AS739" s="208">
        <f t="shared" si="177"/>
        <v>0</v>
      </c>
      <c r="AT739" s="208">
        <f t="shared" si="177"/>
        <v>0</v>
      </c>
      <c r="AU739" s="208">
        <f t="shared" si="177"/>
        <v>0</v>
      </c>
      <c r="AV739" s="208">
        <f t="shared" si="177"/>
        <v>0</v>
      </c>
      <c r="AW739" s="208">
        <f t="shared" si="177"/>
        <v>0</v>
      </c>
      <c r="AX739" s="208">
        <f t="shared" si="177"/>
        <v>0</v>
      </c>
      <c r="AY739" s="208">
        <f t="shared" si="177"/>
        <v>0</v>
      </c>
      <c r="AZ739" s="208">
        <f t="shared" si="177"/>
        <v>0</v>
      </c>
      <c r="BA739" s="209"/>
    </row>
    <row r="740" spans="1:53">
      <c r="A740" s="1"/>
      <c r="B740" s="11">
        <v>236</v>
      </c>
      <c r="C740" s="217" t="s">
        <v>1203</v>
      </c>
      <c r="D740" s="3"/>
      <c r="E740" s="11"/>
      <c r="F740" s="4"/>
      <c r="G740" s="3" t="s">
        <v>33</v>
      </c>
      <c r="H740" s="3" t="s">
        <v>33</v>
      </c>
      <c r="I740" s="4"/>
      <c r="J740" s="4"/>
      <c r="K740" s="4"/>
      <c r="L740" s="4"/>
      <c r="M740" s="4"/>
      <c r="N740" s="4"/>
      <c r="O740" s="4">
        <v>1</v>
      </c>
      <c r="P740" s="4"/>
      <c r="Q740" s="4"/>
      <c r="R740" s="3" t="s">
        <v>354</v>
      </c>
      <c r="S740" s="4"/>
      <c r="T740" s="3" t="s">
        <v>153</v>
      </c>
      <c r="U740" s="3"/>
      <c r="V740" s="3" t="s">
        <v>156</v>
      </c>
      <c r="W740" s="3" t="s">
        <v>417</v>
      </c>
      <c r="X740" s="3"/>
      <c r="Y740" s="3"/>
      <c r="Z740" s="3" t="s">
        <v>250</v>
      </c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3"/>
      <c r="AP740" s="4"/>
      <c r="AQ740" s="4"/>
      <c r="AR740" s="4"/>
      <c r="AS740" s="4"/>
      <c r="AT740" s="4"/>
      <c r="AU740" s="4"/>
      <c r="AV740" s="4"/>
      <c r="AW740" s="4"/>
      <c r="AX740" s="4"/>
      <c r="AY740" s="3"/>
      <c r="AZ740" s="4"/>
    </row>
    <row r="741" spans="1:53">
      <c r="A741" s="1"/>
      <c r="B741" s="11">
        <v>235</v>
      </c>
      <c r="C741" s="217" t="s">
        <v>1203</v>
      </c>
      <c r="D741" s="3"/>
      <c r="E741" s="11">
        <v>38</v>
      </c>
      <c r="F741" s="4"/>
      <c r="G741" s="3" t="s">
        <v>33</v>
      </c>
      <c r="H741" s="3" t="s">
        <v>33</v>
      </c>
      <c r="I741" s="4"/>
      <c r="J741" s="4"/>
      <c r="K741" s="4"/>
      <c r="L741" s="4"/>
      <c r="M741" s="4"/>
      <c r="N741" s="4"/>
      <c r="O741" s="4">
        <v>1</v>
      </c>
      <c r="P741" s="4"/>
      <c r="Q741" s="4"/>
      <c r="R741" s="3" t="s">
        <v>354</v>
      </c>
      <c r="S741" s="4"/>
      <c r="T741" s="3" t="s">
        <v>154</v>
      </c>
      <c r="U741" s="3" t="s">
        <v>225</v>
      </c>
      <c r="V741" s="3"/>
      <c r="W741" s="3"/>
      <c r="X741" s="3"/>
      <c r="Y741" s="3"/>
      <c r="Z741" s="3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3"/>
      <c r="AP741" s="4"/>
      <c r="AQ741" s="4"/>
      <c r="AR741" s="4"/>
      <c r="AS741" s="4"/>
      <c r="AT741" s="4"/>
      <c r="AU741" s="4"/>
      <c r="AV741" s="4"/>
      <c r="AW741" s="4"/>
      <c r="AX741" s="4"/>
      <c r="AY741" s="3"/>
      <c r="AZ741" s="4"/>
    </row>
    <row r="742" spans="1:53">
      <c r="A742" s="1"/>
      <c r="B742" s="11" t="s">
        <v>1143</v>
      </c>
      <c r="C742" s="12" t="s">
        <v>373</v>
      </c>
      <c r="D742" s="3"/>
      <c r="E742" s="4">
        <v>46</v>
      </c>
      <c r="F742" s="4"/>
      <c r="G742" s="3" t="s">
        <v>252</v>
      </c>
      <c r="H742" s="3" t="s">
        <v>23</v>
      </c>
      <c r="I742" s="4"/>
      <c r="J742" s="4"/>
      <c r="K742" s="4"/>
      <c r="L742" s="4"/>
      <c r="M742" s="4"/>
      <c r="N742" s="4"/>
      <c r="O742" s="4">
        <f>+E742</f>
        <v>46</v>
      </c>
      <c r="P742" s="4"/>
      <c r="Q742" s="4"/>
      <c r="R742" s="3"/>
      <c r="S742" s="3"/>
      <c r="T742" s="3" t="s">
        <v>154</v>
      </c>
      <c r="U742" s="3" t="s">
        <v>225</v>
      </c>
      <c r="V742" s="3"/>
      <c r="W742" s="3"/>
      <c r="X742" s="3"/>
      <c r="Y742" s="3"/>
      <c r="Z742" s="3"/>
      <c r="AA742" s="3" t="s">
        <v>181</v>
      </c>
      <c r="AB742" s="3" t="s">
        <v>404</v>
      </c>
      <c r="AC742" s="3" t="s">
        <v>405</v>
      </c>
      <c r="AD742" s="3" t="s">
        <v>501</v>
      </c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</row>
    <row r="743" spans="1:53">
      <c r="A743" s="1"/>
      <c r="B743" s="11" t="s">
        <v>1144</v>
      </c>
      <c r="C743" s="12" t="s">
        <v>373</v>
      </c>
      <c r="D743" s="3"/>
      <c r="E743" s="4">
        <v>39</v>
      </c>
      <c r="F743" s="4"/>
      <c r="G743" s="3" t="s">
        <v>252</v>
      </c>
      <c r="H743" s="3" t="s">
        <v>23</v>
      </c>
      <c r="I743" s="4"/>
      <c r="J743" s="4"/>
      <c r="K743" s="4"/>
      <c r="L743" s="4"/>
      <c r="M743" s="4"/>
      <c r="N743" s="4"/>
      <c r="O743" s="4">
        <f>+E743</f>
        <v>39</v>
      </c>
      <c r="P743" s="4"/>
      <c r="Q743" s="4"/>
      <c r="R743" s="3"/>
      <c r="S743" s="3"/>
      <c r="T743" s="3" t="s">
        <v>154</v>
      </c>
      <c r="U743" s="3" t="s">
        <v>225</v>
      </c>
      <c r="V743" s="3"/>
      <c r="W743" s="3"/>
      <c r="X743" s="3"/>
      <c r="Y743" s="3"/>
      <c r="Z743" s="3"/>
      <c r="AA743" s="3" t="s">
        <v>181</v>
      </c>
      <c r="AB743" s="3" t="s">
        <v>404</v>
      </c>
      <c r="AC743" s="3" t="s">
        <v>405</v>
      </c>
      <c r="AD743" s="3" t="s">
        <v>501</v>
      </c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</row>
    <row r="744" spans="1:53">
      <c r="A744" s="1"/>
      <c r="B744" s="11" t="s">
        <v>1145</v>
      </c>
      <c r="C744" s="2" t="s">
        <v>374</v>
      </c>
      <c r="D744" s="3"/>
      <c r="E744" s="4">
        <v>47</v>
      </c>
      <c r="F744" s="4"/>
      <c r="G744" s="3" t="s">
        <v>513</v>
      </c>
      <c r="H744" s="3" t="s">
        <v>455</v>
      </c>
      <c r="I744" s="4"/>
      <c r="J744" s="4"/>
      <c r="K744" s="4"/>
      <c r="L744" s="4"/>
      <c r="M744" s="4"/>
      <c r="N744" s="4"/>
      <c r="O744" s="4">
        <f>+E744</f>
        <v>47</v>
      </c>
      <c r="P744" s="4"/>
      <c r="Q744" s="4"/>
      <c r="R744" s="3" t="s">
        <v>354</v>
      </c>
      <c r="S744" s="3" t="s">
        <v>3</v>
      </c>
      <c r="T744" s="3" t="s">
        <v>153</v>
      </c>
      <c r="U744" s="3" t="s">
        <v>559</v>
      </c>
      <c r="V744" s="3" t="s">
        <v>156</v>
      </c>
      <c r="W744" s="3" t="s">
        <v>416</v>
      </c>
      <c r="X744" s="3"/>
      <c r="Y744" s="3"/>
      <c r="Z744" s="3"/>
      <c r="AA744" s="3" t="s">
        <v>181</v>
      </c>
      <c r="AB744" s="3" t="s">
        <v>404</v>
      </c>
      <c r="AC744" s="3" t="s">
        <v>405</v>
      </c>
      <c r="AD744" s="3" t="s">
        <v>501</v>
      </c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</row>
    <row r="745" spans="1:53" s="246" customFormat="1" ht="27.6">
      <c r="A745" s="246" t="s">
        <v>142</v>
      </c>
      <c r="B745" s="247">
        <v>36</v>
      </c>
      <c r="C745" s="252" t="s">
        <v>851</v>
      </c>
      <c r="D745" s="249"/>
      <c r="E745" s="250">
        <f t="shared" ref="E745:AZ745" si="178">SUM(E746:E751)/2</f>
        <v>163</v>
      </c>
      <c r="F745" s="250">
        <f t="shared" si="178"/>
        <v>0</v>
      </c>
      <c r="G745" s="250">
        <f t="shared" si="178"/>
        <v>0</v>
      </c>
      <c r="H745" s="250">
        <f t="shared" si="178"/>
        <v>0</v>
      </c>
      <c r="I745" s="250">
        <f t="shared" si="178"/>
        <v>0</v>
      </c>
      <c r="J745" s="250">
        <f t="shared" si="178"/>
        <v>0</v>
      </c>
      <c r="K745" s="250">
        <f t="shared" si="178"/>
        <v>0</v>
      </c>
      <c r="L745" s="250">
        <f t="shared" si="178"/>
        <v>0</v>
      </c>
      <c r="M745" s="250">
        <f t="shared" si="178"/>
        <v>0</v>
      </c>
      <c r="N745" s="250">
        <f t="shared" si="178"/>
        <v>0</v>
      </c>
      <c r="O745" s="250">
        <f t="shared" si="178"/>
        <v>164</v>
      </c>
      <c r="P745" s="250">
        <f t="shared" si="178"/>
        <v>0</v>
      </c>
      <c r="Q745" s="250">
        <f t="shared" si="178"/>
        <v>0</v>
      </c>
      <c r="R745" s="250">
        <f t="shared" si="178"/>
        <v>0</v>
      </c>
      <c r="S745" s="250">
        <f t="shared" si="178"/>
        <v>0</v>
      </c>
      <c r="T745" s="250">
        <f t="shared" si="178"/>
        <v>0</v>
      </c>
      <c r="U745" s="250">
        <f t="shared" si="178"/>
        <v>0</v>
      </c>
      <c r="V745" s="250">
        <f t="shared" si="178"/>
        <v>0</v>
      </c>
      <c r="W745" s="250">
        <f t="shared" si="178"/>
        <v>0</v>
      </c>
      <c r="X745" s="250">
        <f t="shared" si="178"/>
        <v>0</v>
      </c>
      <c r="Y745" s="250">
        <f t="shared" si="178"/>
        <v>0</v>
      </c>
      <c r="Z745" s="250">
        <f t="shared" si="178"/>
        <v>0</v>
      </c>
      <c r="AA745" s="250">
        <f t="shared" si="178"/>
        <v>0</v>
      </c>
      <c r="AB745" s="250">
        <f t="shared" si="178"/>
        <v>0</v>
      </c>
      <c r="AC745" s="250">
        <f t="shared" si="178"/>
        <v>0</v>
      </c>
      <c r="AD745" s="250">
        <f t="shared" si="178"/>
        <v>0</v>
      </c>
      <c r="AE745" s="250">
        <f t="shared" si="178"/>
        <v>0</v>
      </c>
      <c r="AF745" s="250">
        <f t="shared" si="178"/>
        <v>0</v>
      </c>
      <c r="AG745" s="250">
        <f t="shared" si="178"/>
        <v>0</v>
      </c>
      <c r="AH745" s="250">
        <f t="shared" si="178"/>
        <v>0</v>
      </c>
      <c r="AI745" s="250">
        <f t="shared" si="178"/>
        <v>0</v>
      </c>
      <c r="AJ745" s="250">
        <f t="shared" si="178"/>
        <v>0</v>
      </c>
      <c r="AK745" s="250">
        <f t="shared" si="178"/>
        <v>0</v>
      </c>
      <c r="AL745" s="250">
        <f t="shared" si="178"/>
        <v>0</v>
      </c>
      <c r="AM745" s="250">
        <f t="shared" si="178"/>
        <v>0</v>
      </c>
      <c r="AN745" s="250">
        <f t="shared" si="178"/>
        <v>0</v>
      </c>
      <c r="AO745" s="250">
        <f t="shared" si="178"/>
        <v>0</v>
      </c>
      <c r="AP745" s="250">
        <f t="shared" si="178"/>
        <v>0</v>
      </c>
      <c r="AQ745" s="250">
        <f t="shared" si="178"/>
        <v>0</v>
      </c>
      <c r="AR745" s="250">
        <f t="shared" si="178"/>
        <v>0</v>
      </c>
      <c r="AS745" s="250">
        <f t="shared" si="178"/>
        <v>0</v>
      </c>
      <c r="AT745" s="223">
        <f t="shared" si="178"/>
        <v>0</v>
      </c>
      <c r="AU745" s="250">
        <f t="shared" si="178"/>
        <v>0</v>
      </c>
      <c r="AV745" s="250">
        <f t="shared" si="178"/>
        <v>0</v>
      </c>
      <c r="AW745" s="250">
        <f t="shared" si="178"/>
        <v>0</v>
      </c>
      <c r="AX745" s="250">
        <f t="shared" si="178"/>
        <v>0</v>
      </c>
      <c r="AY745" s="250">
        <f t="shared" si="178"/>
        <v>0</v>
      </c>
      <c r="AZ745" s="250">
        <f t="shared" si="178"/>
        <v>0</v>
      </c>
      <c r="BA745" s="251"/>
    </row>
    <row r="746" spans="1:53" s="206" customFormat="1">
      <c r="A746" s="206" t="s">
        <v>364</v>
      </c>
      <c r="B746" s="207" t="s">
        <v>1204</v>
      </c>
      <c r="C746" s="210" t="s">
        <v>1171</v>
      </c>
      <c r="D746" s="207" t="s">
        <v>480</v>
      </c>
      <c r="E746" s="208">
        <f t="shared" ref="E746:AZ746" si="179">SUM(E747:E751)</f>
        <v>163</v>
      </c>
      <c r="F746" s="208">
        <f t="shared" si="179"/>
        <v>0</v>
      </c>
      <c r="G746" s="208">
        <f t="shared" si="179"/>
        <v>0</v>
      </c>
      <c r="H746" s="208">
        <f t="shared" si="179"/>
        <v>0</v>
      </c>
      <c r="I746" s="208">
        <f t="shared" si="179"/>
        <v>0</v>
      </c>
      <c r="J746" s="208">
        <f t="shared" si="179"/>
        <v>0</v>
      </c>
      <c r="K746" s="208">
        <f t="shared" si="179"/>
        <v>0</v>
      </c>
      <c r="L746" s="208">
        <f t="shared" si="179"/>
        <v>0</v>
      </c>
      <c r="M746" s="208">
        <f t="shared" si="179"/>
        <v>0</v>
      </c>
      <c r="N746" s="208">
        <f t="shared" si="179"/>
        <v>0</v>
      </c>
      <c r="O746" s="208">
        <f t="shared" si="179"/>
        <v>164</v>
      </c>
      <c r="P746" s="208">
        <f t="shared" si="179"/>
        <v>0</v>
      </c>
      <c r="Q746" s="208">
        <f t="shared" si="179"/>
        <v>0</v>
      </c>
      <c r="R746" s="208">
        <f t="shared" si="179"/>
        <v>0</v>
      </c>
      <c r="S746" s="208">
        <f t="shared" si="179"/>
        <v>0</v>
      </c>
      <c r="T746" s="208">
        <f t="shared" si="179"/>
        <v>0</v>
      </c>
      <c r="U746" s="208">
        <f t="shared" si="179"/>
        <v>0</v>
      </c>
      <c r="V746" s="208">
        <f t="shared" si="179"/>
        <v>0</v>
      </c>
      <c r="W746" s="208">
        <f t="shared" si="179"/>
        <v>0</v>
      </c>
      <c r="X746" s="208">
        <f t="shared" si="179"/>
        <v>0</v>
      </c>
      <c r="Y746" s="208">
        <f t="shared" si="179"/>
        <v>0</v>
      </c>
      <c r="Z746" s="208">
        <f t="shared" si="179"/>
        <v>0</v>
      </c>
      <c r="AA746" s="208">
        <f t="shared" si="179"/>
        <v>0</v>
      </c>
      <c r="AB746" s="208">
        <f t="shared" si="179"/>
        <v>0</v>
      </c>
      <c r="AC746" s="208">
        <f t="shared" si="179"/>
        <v>0</v>
      </c>
      <c r="AD746" s="208">
        <f t="shared" si="179"/>
        <v>0</v>
      </c>
      <c r="AE746" s="208">
        <f t="shared" si="179"/>
        <v>0</v>
      </c>
      <c r="AF746" s="208">
        <f t="shared" si="179"/>
        <v>0</v>
      </c>
      <c r="AG746" s="208">
        <f t="shared" si="179"/>
        <v>0</v>
      </c>
      <c r="AH746" s="208">
        <f t="shared" si="179"/>
        <v>0</v>
      </c>
      <c r="AI746" s="208">
        <f t="shared" si="179"/>
        <v>0</v>
      </c>
      <c r="AJ746" s="208">
        <f t="shared" si="179"/>
        <v>0</v>
      </c>
      <c r="AK746" s="208">
        <f t="shared" si="179"/>
        <v>0</v>
      </c>
      <c r="AL746" s="208">
        <f t="shared" si="179"/>
        <v>0</v>
      </c>
      <c r="AM746" s="208">
        <f t="shared" si="179"/>
        <v>0</v>
      </c>
      <c r="AN746" s="208">
        <f t="shared" si="179"/>
        <v>0</v>
      </c>
      <c r="AO746" s="208">
        <f t="shared" si="179"/>
        <v>0</v>
      </c>
      <c r="AP746" s="208">
        <f t="shared" si="179"/>
        <v>0</v>
      </c>
      <c r="AQ746" s="208">
        <f t="shared" si="179"/>
        <v>0</v>
      </c>
      <c r="AR746" s="208">
        <f t="shared" si="179"/>
        <v>0</v>
      </c>
      <c r="AS746" s="208">
        <f t="shared" si="179"/>
        <v>0</v>
      </c>
      <c r="AT746" s="208">
        <f t="shared" si="179"/>
        <v>0</v>
      </c>
      <c r="AU746" s="208">
        <f t="shared" si="179"/>
        <v>0</v>
      </c>
      <c r="AV746" s="208">
        <f t="shared" si="179"/>
        <v>0</v>
      </c>
      <c r="AW746" s="208">
        <f t="shared" si="179"/>
        <v>0</v>
      </c>
      <c r="AX746" s="208">
        <f t="shared" si="179"/>
        <v>0</v>
      </c>
      <c r="AY746" s="208">
        <f t="shared" si="179"/>
        <v>0</v>
      </c>
      <c r="AZ746" s="208">
        <f t="shared" si="179"/>
        <v>0</v>
      </c>
      <c r="BA746" s="209"/>
    </row>
    <row r="747" spans="1:53">
      <c r="A747" s="1"/>
      <c r="B747" s="11" t="s">
        <v>1205</v>
      </c>
      <c r="C747" s="217" t="s">
        <v>1203</v>
      </c>
      <c r="D747" s="3"/>
      <c r="E747" s="11"/>
      <c r="F747" s="4"/>
      <c r="G747" s="3" t="s">
        <v>33</v>
      </c>
      <c r="H747" s="3" t="s">
        <v>33</v>
      </c>
      <c r="I747" s="4"/>
      <c r="J747" s="4"/>
      <c r="K747" s="4"/>
      <c r="L747" s="4"/>
      <c r="M747" s="4"/>
      <c r="N747" s="4"/>
      <c r="O747" s="4">
        <v>1</v>
      </c>
      <c r="P747" s="4"/>
      <c r="Q747" s="4"/>
      <c r="R747" s="3" t="s">
        <v>354</v>
      </c>
      <c r="S747" s="4"/>
      <c r="T747" s="3" t="s">
        <v>153</v>
      </c>
      <c r="U747" s="3"/>
      <c r="V747" s="3" t="s">
        <v>156</v>
      </c>
      <c r="W747" s="3" t="s">
        <v>417</v>
      </c>
      <c r="X747" s="3"/>
      <c r="Y747" s="3"/>
      <c r="Z747" s="3" t="s">
        <v>250</v>
      </c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3"/>
      <c r="AP747" s="4"/>
      <c r="AQ747" s="4"/>
      <c r="AR747" s="4"/>
      <c r="AS747" s="4"/>
      <c r="AT747" s="4"/>
      <c r="AU747" s="4"/>
      <c r="AV747" s="4"/>
      <c r="AW747" s="4"/>
      <c r="AX747" s="4"/>
      <c r="AY747" s="3"/>
      <c r="AZ747" s="4"/>
    </row>
    <row r="748" spans="1:53">
      <c r="A748" s="1"/>
      <c r="B748" s="11" t="s">
        <v>517</v>
      </c>
      <c r="C748" s="2" t="s">
        <v>374</v>
      </c>
      <c r="D748" s="3"/>
      <c r="E748" s="4">
        <v>28</v>
      </c>
      <c r="F748" s="4"/>
      <c r="G748" s="3" t="s">
        <v>513</v>
      </c>
      <c r="H748" s="3" t="s">
        <v>455</v>
      </c>
      <c r="I748" s="4"/>
      <c r="J748" s="4"/>
      <c r="K748" s="4"/>
      <c r="L748" s="4"/>
      <c r="M748" s="4"/>
      <c r="N748" s="4"/>
      <c r="O748" s="4">
        <f>+E748</f>
        <v>28</v>
      </c>
      <c r="P748" s="4"/>
      <c r="Q748" s="4"/>
      <c r="R748" s="3" t="s">
        <v>354</v>
      </c>
      <c r="S748" s="3" t="s">
        <v>3</v>
      </c>
      <c r="T748" s="3" t="s">
        <v>191</v>
      </c>
      <c r="U748" s="3" t="s">
        <v>559</v>
      </c>
      <c r="V748" s="3" t="s">
        <v>192</v>
      </c>
      <c r="W748" s="3" t="s">
        <v>416</v>
      </c>
      <c r="X748" s="3"/>
      <c r="Y748" s="3"/>
      <c r="Z748" s="3"/>
      <c r="AA748" s="3" t="s">
        <v>181</v>
      </c>
      <c r="AB748" s="3" t="s">
        <v>404</v>
      </c>
      <c r="AC748" s="3" t="s">
        <v>405</v>
      </c>
      <c r="AD748" s="3" t="s">
        <v>501</v>
      </c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</row>
    <row r="749" spans="1:53">
      <c r="A749" s="1"/>
      <c r="B749" s="11" t="s">
        <v>518</v>
      </c>
      <c r="C749" s="12" t="s">
        <v>373</v>
      </c>
      <c r="D749" s="3"/>
      <c r="E749" s="4">
        <v>46</v>
      </c>
      <c r="F749" s="4"/>
      <c r="G749" s="3" t="s">
        <v>252</v>
      </c>
      <c r="H749" s="3" t="s">
        <v>23</v>
      </c>
      <c r="I749" s="4"/>
      <c r="J749" s="4"/>
      <c r="K749" s="4"/>
      <c r="L749" s="4"/>
      <c r="M749" s="4"/>
      <c r="N749" s="4"/>
      <c r="O749" s="4">
        <f>+E749</f>
        <v>46</v>
      </c>
      <c r="P749" s="4"/>
      <c r="Q749" s="4"/>
      <c r="R749" s="3"/>
      <c r="S749" s="3"/>
      <c r="T749" s="3" t="s">
        <v>154</v>
      </c>
      <c r="U749" s="3" t="s">
        <v>225</v>
      </c>
      <c r="V749" s="3"/>
      <c r="W749" s="3"/>
      <c r="X749" s="3"/>
      <c r="Y749" s="3"/>
      <c r="Z749" s="3"/>
      <c r="AA749" s="3" t="s">
        <v>181</v>
      </c>
      <c r="AB749" s="3" t="s">
        <v>404</v>
      </c>
      <c r="AC749" s="3" t="s">
        <v>405</v>
      </c>
      <c r="AD749" s="3" t="s">
        <v>501</v>
      </c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</row>
    <row r="750" spans="1:53">
      <c r="A750" s="1"/>
      <c r="B750" s="11" t="s">
        <v>519</v>
      </c>
      <c r="C750" s="12" t="s">
        <v>373</v>
      </c>
      <c r="D750" s="3"/>
      <c r="E750" s="4">
        <v>41</v>
      </c>
      <c r="F750" s="4"/>
      <c r="G750" s="3" t="s">
        <v>252</v>
      </c>
      <c r="H750" s="3" t="s">
        <v>23</v>
      </c>
      <c r="I750" s="4"/>
      <c r="J750" s="4"/>
      <c r="K750" s="4"/>
      <c r="L750" s="4"/>
      <c r="M750" s="4"/>
      <c r="N750" s="4"/>
      <c r="O750" s="4">
        <f>+E750</f>
        <v>41</v>
      </c>
      <c r="P750" s="4"/>
      <c r="Q750" s="4"/>
      <c r="R750" s="3"/>
      <c r="S750" s="3"/>
      <c r="T750" s="3" t="s">
        <v>154</v>
      </c>
      <c r="U750" s="3" t="s">
        <v>225</v>
      </c>
      <c r="V750" s="3"/>
      <c r="W750" s="3"/>
      <c r="X750" s="3"/>
      <c r="Y750" s="3"/>
      <c r="Z750" s="3"/>
      <c r="AA750" s="3" t="s">
        <v>181</v>
      </c>
      <c r="AB750" s="3" t="s">
        <v>404</v>
      </c>
      <c r="AC750" s="3" t="s">
        <v>405</v>
      </c>
      <c r="AD750" s="3" t="s">
        <v>501</v>
      </c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</row>
    <row r="751" spans="1:53">
      <c r="A751" s="1"/>
      <c r="B751" s="11" t="s">
        <v>343</v>
      </c>
      <c r="C751" s="2" t="s">
        <v>374</v>
      </c>
      <c r="D751" s="3"/>
      <c r="E751" s="4">
        <v>48</v>
      </c>
      <c r="F751" s="4"/>
      <c r="G751" s="3" t="s">
        <v>513</v>
      </c>
      <c r="H751" s="3" t="s">
        <v>455</v>
      </c>
      <c r="I751" s="4"/>
      <c r="J751" s="4"/>
      <c r="K751" s="4"/>
      <c r="L751" s="4"/>
      <c r="M751" s="4"/>
      <c r="N751" s="4"/>
      <c r="O751" s="4">
        <f>+E751</f>
        <v>48</v>
      </c>
      <c r="P751" s="4"/>
      <c r="Q751" s="4"/>
      <c r="R751" s="3" t="s">
        <v>354</v>
      </c>
      <c r="S751" s="3" t="s">
        <v>3</v>
      </c>
      <c r="T751" s="3" t="s">
        <v>153</v>
      </c>
      <c r="U751" s="3" t="s">
        <v>559</v>
      </c>
      <c r="V751" s="3" t="s">
        <v>156</v>
      </c>
      <c r="W751" s="3" t="s">
        <v>416</v>
      </c>
      <c r="X751" s="3"/>
      <c r="Y751" s="3"/>
      <c r="Z751" s="3"/>
      <c r="AA751" s="3" t="s">
        <v>181</v>
      </c>
      <c r="AB751" s="3" t="s">
        <v>404</v>
      </c>
      <c r="AC751" s="3" t="s">
        <v>405</v>
      </c>
      <c r="AD751" s="3" t="s">
        <v>501</v>
      </c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</row>
    <row r="752" spans="1:53" s="222" customFormat="1" ht="27.6">
      <c r="A752" s="222" t="s">
        <v>142</v>
      </c>
      <c r="B752" s="247">
        <v>37</v>
      </c>
      <c r="C752" s="252" t="s">
        <v>854</v>
      </c>
      <c r="D752" s="249"/>
      <c r="E752" s="250">
        <f t="shared" ref="E752:AZ752" si="180">SUM(E753:E765)/2</f>
        <v>511</v>
      </c>
      <c r="F752" s="250">
        <f t="shared" si="180"/>
        <v>0</v>
      </c>
      <c r="G752" s="250">
        <f t="shared" si="180"/>
        <v>0</v>
      </c>
      <c r="H752" s="250">
        <f t="shared" si="180"/>
        <v>0</v>
      </c>
      <c r="I752" s="250">
        <f t="shared" si="180"/>
        <v>0</v>
      </c>
      <c r="J752" s="250">
        <f t="shared" si="180"/>
        <v>0</v>
      </c>
      <c r="K752" s="250">
        <f t="shared" si="180"/>
        <v>0</v>
      </c>
      <c r="L752" s="250">
        <f t="shared" si="180"/>
        <v>0</v>
      </c>
      <c r="M752" s="250">
        <f t="shared" si="180"/>
        <v>0</v>
      </c>
      <c r="N752" s="250">
        <f t="shared" si="180"/>
        <v>0</v>
      </c>
      <c r="O752" s="250">
        <f t="shared" si="180"/>
        <v>512</v>
      </c>
      <c r="P752" s="250">
        <f t="shared" si="180"/>
        <v>0</v>
      </c>
      <c r="Q752" s="250">
        <f t="shared" si="180"/>
        <v>0</v>
      </c>
      <c r="R752" s="250">
        <f t="shared" si="180"/>
        <v>0</v>
      </c>
      <c r="S752" s="250">
        <f t="shared" si="180"/>
        <v>0</v>
      </c>
      <c r="T752" s="250">
        <f t="shared" si="180"/>
        <v>0</v>
      </c>
      <c r="U752" s="250">
        <f t="shared" si="180"/>
        <v>0</v>
      </c>
      <c r="V752" s="250">
        <f t="shared" si="180"/>
        <v>0</v>
      </c>
      <c r="W752" s="250">
        <f t="shared" si="180"/>
        <v>0</v>
      </c>
      <c r="X752" s="250">
        <f t="shared" si="180"/>
        <v>0</v>
      </c>
      <c r="Y752" s="250">
        <f t="shared" si="180"/>
        <v>0</v>
      </c>
      <c r="Z752" s="250">
        <f t="shared" si="180"/>
        <v>0</v>
      </c>
      <c r="AA752" s="250">
        <f t="shared" si="180"/>
        <v>0</v>
      </c>
      <c r="AB752" s="250">
        <f t="shared" si="180"/>
        <v>0</v>
      </c>
      <c r="AC752" s="250">
        <f t="shared" si="180"/>
        <v>0</v>
      </c>
      <c r="AD752" s="250">
        <f t="shared" si="180"/>
        <v>0</v>
      </c>
      <c r="AE752" s="250">
        <f t="shared" si="180"/>
        <v>0</v>
      </c>
      <c r="AF752" s="250">
        <f t="shared" si="180"/>
        <v>0</v>
      </c>
      <c r="AG752" s="250">
        <f t="shared" si="180"/>
        <v>0</v>
      </c>
      <c r="AH752" s="250">
        <f t="shared" si="180"/>
        <v>0</v>
      </c>
      <c r="AI752" s="250">
        <f t="shared" si="180"/>
        <v>0</v>
      </c>
      <c r="AJ752" s="250">
        <f t="shared" si="180"/>
        <v>0</v>
      </c>
      <c r="AK752" s="250">
        <f t="shared" si="180"/>
        <v>0</v>
      </c>
      <c r="AL752" s="250">
        <f t="shared" si="180"/>
        <v>0</v>
      </c>
      <c r="AM752" s="250">
        <f t="shared" si="180"/>
        <v>0</v>
      </c>
      <c r="AN752" s="250">
        <f t="shared" si="180"/>
        <v>0</v>
      </c>
      <c r="AO752" s="250">
        <f t="shared" si="180"/>
        <v>0</v>
      </c>
      <c r="AP752" s="250">
        <f t="shared" si="180"/>
        <v>0</v>
      </c>
      <c r="AQ752" s="250">
        <f t="shared" si="180"/>
        <v>0</v>
      </c>
      <c r="AR752" s="250">
        <f t="shared" si="180"/>
        <v>0</v>
      </c>
      <c r="AS752" s="250">
        <f t="shared" si="180"/>
        <v>0</v>
      </c>
      <c r="AT752" s="223">
        <f t="shared" si="180"/>
        <v>0</v>
      </c>
      <c r="AU752" s="250">
        <f t="shared" si="180"/>
        <v>0</v>
      </c>
      <c r="AV752" s="250">
        <f t="shared" si="180"/>
        <v>0</v>
      </c>
      <c r="AW752" s="250">
        <f t="shared" si="180"/>
        <v>0</v>
      </c>
      <c r="AX752" s="250">
        <f t="shared" si="180"/>
        <v>0</v>
      </c>
      <c r="AY752" s="250">
        <f t="shared" si="180"/>
        <v>0</v>
      </c>
      <c r="AZ752" s="250">
        <f t="shared" si="180"/>
        <v>0</v>
      </c>
      <c r="BA752" s="224"/>
    </row>
    <row r="753" spans="1:53" s="206" customFormat="1">
      <c r="A753" s="206" t="s">
        <v>364</v>
      </c>
      <c r="B753" s="207" t="s">
        <v>1207</v>
      </c>
      <c r="C753" s="210" t="s">
        <v>1171</v>
      </c>
      <c r="D753" s="207" t="s">
        <v>480</v>
      </c>
      <c r="E753" s="208">
        <f t="shared" ref="E753:AZ753" si="181">SUM(E754:E765)</f>
        <v>511</v>
      </c>
      <c r="F753" s="208">
        <f t="shared" si="181"/>
        <v>0</v>
      </c>
      <c r="G753" s="208">
        <f t="shared" si="181"/>
        <v>0</v>
      </c>
      <c r="H753" s="208">
        <f t="shared" si="181"/>
        <v>0</v>
      </c>
      <c r="I753" s="208">
        <f t="shared" si="181"/>
        <v>0</v>
      </c>
      <c r="J753" s="208">
        <f t="shared" si="181"/>
        <v>0</v>
      </c>
      <c r="K753" s="208">
        <f t="shared" si="181"/>
        <v>0</v>
      </c>
      <c r="L753" s="208">
        <f t="shared" si="181"/>
        <v>0</v>
      </c>
      <c r="M753" s="208">
        <f t="shared" si="181"/>
        <v>0</v>
      </c>
      <c r="N753" s="208">
        <f t="shared" si="181"/>
        <v>0</v>
      </c>
      <c r="O753" s="208">
        <f t="shared" si="181"/>
        <v>512</v>
      </c>
      <c r="P753" s="208">
        <f t="shared" si="181"/>
        <v>0</v>
      </c>
      <c r="Q753" s="208">
        <f t="shared" si="181"/>
        <v>0</v>
      </c>
      <c r="R753" s="208">
        <f t="shared" si="181"/>
        <v>0</v>
      </c>
      <c r="S753" s="208">
        <f t="shared" si="181"/>
        <v>0</v>
      </c>
      <c r="T753" s="208">
        <f t="shared" si="181"/>
        <v>0</v>
      </c>
      <c r="U753" s="208">
        <f t="shared" si="181"/>
        <v>0</v>
      </c>
      <c r="V753" s="208">
        <f t="shared" si="181"/>
        <v>0</v>
      </c>
      <c r="W753" s="208">
        <f t="shared" si="181"/>
        <v>0</v>
      </c>
      <c r="X753" s="208">
        <f t="shared" si="181"/>
        <v>0</v>
      </c>
      <c r="Y753" s="208">
        <f t="shared" si="181"/>
        <v>0</v>
      </c>
      <c r="Z753" s="208">
        <f t="shared" si="181"/>
        <v>0</v>
      </c>
      <c r="AA753" s="208">
        <f t="shared" si="181"/>
        <v>0</v>
      </c>
      <c r="AB753" s="208">
        <f t="shared" si="181"/>
        <v>0</v>
      </c>
      <c r="AC753" s="208">
        <f t="shared" si="181"/>
        <v>0</v>
      </c>
      <c r="AD753" s="208">
        <f t="shared" si="181"/>
        <v>0</v>
      </c>
      <c r="AE753" s="208">
        <f t="shared" si="181"/>
        <v>0</v>
      </c>
      <c r="AF753" s="208">
        <f t="shared" si="181"/>
        <v>0</v>
      </c>
      <c r="AG753" s="208">
        <f t="shared" si="181"/>
        <v>0</v>
      </c>
      <c r="AH753" s="208">
        <f t="shared" si="181"/>
        <v>0</v>
      </c>
      <c r="AI753" s="208">
        <f t="shared" si="181"/>
        <v>0</v>
      </c>
      <c r="AJ753" s="208">
        <f t="shared" si="181"/>
        <v>0</v>
      </c>
      <c r="AK753" s="208">
        <f t="shared" si="181"/>
        <v>0</v>
      </c>
      <c r="AL753" s="208">
        <f t="shared" si="181"/>
        <v>0</v>
      </c>
      <c r="AM753" s="208">
        <f t="shared" si="181"/>
        <v>0</v>
      </c>
      <c r="AN753" s="208">
        <f t="shared" si="181"/>
        <v>0</v>
      </c>
      <c r="AO753" s="208">
        <f t="shared" si="181"/>
        <v>0</v>
      </c>
      <c r="AP753" s="208">
        <f t="shared" si="181"/>
        <v>0</v>
      </c>
      <c r="AQ753" s="208">
        <f t="shared" si="181"/>
        <v>0</v>
      </c>
      <c r="AR753" s="208">
        <f t="shared" si="181"/>
        <v>0</v>
      </c>
      <c r="AS753" s="208">
        <f t="shared" si="181"/>
        <v>0</v>
      </c>
      <c r="AT753" s="208">
        <f t="shared" si="181"/>
        <v>0</v>
      </c>
      <c r="AU753" s="208">
        <f t="shared" si="181"/>
        <v>0</v>
      </c>
      <c r="AV753" s="208">
        <f t="shared" si="181"/>
        <v>0</v>
      </c>
      <c r="AW753" s="208">
        <f t="shared" si="181"/>
        <v>0</v>
      </c>
      <c r="AX753" s="208">
        <f t="shared" si="181"/>
        <v>0</v>
      </c>
      <c r="AY753" s="208">
        <f t="shared" si="181"/>
        <v>0</v>
      </c>
      <c r="AZ753" s="208">
        <f t="shared" si="181"/>
        <v>0</v>
      </c>
      <c r="BA753" s="209"/>
    </row>
    <row r="754" spans="1:53">
      <c r="A754" s="1"/>
      <c r="B754" s="11" t="s">
        <v>1206</v>
      </c>
      <c r="C754" s="217" t="s">
        <v>421</v>
      </c>
      <c r="D754" s="3"/>
      <c r="E754" s="11"/>
      <c r="F754" s="4"/>
      <c r="G754" s="3" t="s">
        <v>33</v>
      </c>
      <c r="H754" s="3" t="s">
        <v>33</v>
      </c>
      <c r="I754" s="4"/>
      <c r="J754" s="4"/>
      <c r="K754" s="4"/>
      <c r="L754" s="4"/>
      <c r="M754" s="4"/>
      <c r="N754" s="4"/>
      <c r="O754" s="4">
        <v>1</v>
      </c>
      <c r="P754" s="4"/>
      <c r="Q754" s="4"/>
      <c r="R754" s="3" t="s">
        <v>354</v>
      </c>
      <c r="S754" s="4"/>
      <c r="T754" s="3" t="s">
        <v>153</v>
      </c>
      <c r="U754" s="3"/>
      <c r="V754" s="3" t="s">
        <v>156</v>
      </c>
      <c r="W754" s="3" t="s">
        <v>417</v>
      </c>
      <c r="X754" s="3"/>
      <c r="Y754" s="3"/>
      <c r="Z754" s="3" t="s">
        <v>250</v>
      </c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3"/>
      <c r="AP754" s="4"/>
      <c r="AQ754" s="4"/>
      <c r="AR754" s="4"/>
      <c r="AS754" s="4"/>
      <c r="AT754" s="4"/>
      <c r="AU754" s="4"/>
      <c r="AV754" s="4"/>
      <c r="AW754" s="4"/>
      <c r="AX754" s="4"/>
      <c r="AY754" s="3"/>
      <c r="AZ754" s="4"/>
    </row>
    <row r="755" spans="1:53">
      <c r="A755" s="1"/>
      <c r="B755" s="11" t="s">
        <v>517</v>
      </c>
      <c r="C755" s="2" t="s">
        <v>374</v>
      </c>
      <c r="D755" s="3"/>
      <c r="E755" s="4">
        <v>42</v>
      </c>
      <c r="F755" s="4"/>
      <c r="G755" s="3" t="s">
        <v>513</v>
      </c>
      <c r="H755" s="3" t="s">
        <v>455</v>
      </c>
      <c r="I755" s="4"/>
      <c r="J755" s="4"/>
      <c r="K755" s="4"/>
      <c r="L755" s="4"/>
      <c r="M755" s="4"/>
      <c r="N755" s="4"/>
      <c r="O755" s="4">
        <f t="shared" ref="O755:O765" si="182">+E755</f>
        <v>42</v>
      </c>
      <c r="P755" s="4"/>
      <c r="Q755" s="4"/>
      <c r="R755" s="3" t="s">
        <v>354</v>
      </c>
      <c r="S755" s="3" t="s">
        <v>3</v>
      </c>
      <c r="T755" s="3" t="s">
        <v>191</v>
      </c>
      <c r="U755" s="3" t="s">
        <v>559</v>
      </c>
      <c r="V755" s="3" t="s">
        <v>192</v>
      </c>
      <c r="W755" s="3" t="s">
        <v>416</v>
      </c>
      <c r="X755" s="3"/>
      <c r="Y755" s="3"/>
      <c r="Z755" s="3"/>
      <c r="AA755" s="3" t="s">
        <v>181</v>
      </c>
      <c r="AB755" s="3" t="s">
        <v>404</v>
      </c>
      <c r="AC755" s="3" t="s">
        <v>405</v>
      </c>
      <c r="AD755" s="3" t="s">
        <v>501</v>
      </c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</row>
    <row r="756" spans="1:53">
      <c r="A756" s="1"/>
      <c r="B756" s="11" t="s">
        <v>518</v>
      </c>
      <c r="C756" s="12" t="s">
        <v>373</v>
      </c>
      <c r="D756" s="3"/>
      <c r="E756" s="4">
        <v>48</v>
      </c>
      <c r="F756" s="4"/>
      <c r="G756" s="3" t="s">
        <v>252</v>
      </c>
      <c r="H756" s="3" t="s">
        <v>23</v>
      </c>
      <c r="I756" s="4"/>
      <c r="J756" s="4"/>
      <c r="K756" s="4"/>
      <c r="L756" s="4"/>
      <c r="M756" s="4"/>
      <c r="N756" s="4"/>
      <c r="O756" s="4">
        <f t="shared" si="182"/>
        <v>48</v>
      </c>
      <c r="P756" s="4"/>
      <c r="Q756" s="4"/>
      <c r="R756" s="3"/>
      <c r="S756" s="3"/>
      <c r="T756" s="3" t="s">
        <v>154</v>
      </c>
      <c r="U756" s="3" t="s">
        <v>225</v>
      </c>
      <c r="V756" s="3"/>
      <c r="W756" s="3"/>
      <c r="X756" s="3"/>
      <c r="Y756" s="3"/>
      <c r="Z756" s="3"/>
      <c r="AA756" s="3" t="s">
        <v>181</v>
      </c>
      <c r="AB756" s="3" t="s">
        <v>404</v>
      </c>
      <c r="AC756" s="3" t="s">
        <v>405</v>
      </c>
      <c r="AD756" s="3" t="s">
        <v>501</v>
      </c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</row>
    <row r="757" spans="1:53">
      <c r="A757" s="1"/>
      <c r="B757" s="11" t="s">
        <v>519</v>
      </c>
      <c r="C757" s="12" t="s">
        <v>373</v>
      </c>
      <c r="D757" s="3"/>
      <c r="E757" s="4">
        <v>51</v>
      </c>
      <c r="F757" s="4"/>
      <c r="G757" s="3" t="s">
        <v>252</v>
      </c>
      <c r="H757" s="3" t="s">
        <v>23</v>
      </c>
      <c r="I757" s="4"/>
      <c r="J757" s="4"/>
      <c r="K757" s="4"/>
      <c r="L757" s="4"/>
      <c r="M757" s="4"/>
      <c r="N757" s="4"/>
      <c r="O757" s="4">
        <f t="shared" si="182"/>
        <v>51</v>
      </c>
      <c r="P757" s="4"/>
      <c r="Q757" s="4"/>
      <c r="R757" s="3"/>
      <c r="S757" s="3"/>
      <c r="T757" s="3" t="s">
        <v>154</v>
      </c>
      <c r="U757" s="3" t="s">
        <v>225</v>
      </c>
      <c r="V757" s="3"/>
      <c r="W757" s="3"/>
      <c r="X757" s="3"/>
      <c r="Y757" s="3"/>
      <c r="Z757" s="3"/>
      <c r="AA757" s="3" t="s">
        <v>181</v>
      </c>
      <c r="AB757" s="3" t="s">
        <v>404</v>
      </c>
      <c r="AC757" s="3" t="s">
        <v>405</v>
      </c>
      <c r="AD757" s="3" t="s">
        <v>501</v>
      </c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</row>
    <row r="758" spans="1:53">
      <c r="A758" s="1"/>
      <c r="B758" s="11" t="s">
        <v>343</v>
      </c>
      <c r="C758" s="12" t="s">
        <v>373</v>
      </c>
      <c r="D758" s="3"/>
      <c r="E758" s="4">
        <v>40</v>
      </c>
      <c r="F758" s="4"/>
      <c r="G758" s="3" t="s">
        <v>252</v>
      </c>
      <c r="H758" s="3" t="s">
        <v>23</v>
      </c>
      <c r="I758" s="4"/>
      <c r="J758" s="4"/>
      <c r="K758" s="4"/>
      <c r="L758" s="4"/>
      <c r="M758" s="4"/>
      <c r="N758" s="4"/>
      <c r="O758" s="4">
        <f t="shared" si="182"/>
        <v>40</v>
      </c>
      <c r="P758" s="4"/>
      <c r="Q758" s="4"/>
      <c r="R758" s="3"/>
      <c r="S758" s="3"/>
      <c r="T758" s="3" t="s">
        <v>154</v>
      </c>
      <c r="U758" s="3" t="s">
        <v>225</v>
      </c>
      <c r="V758" s="3"/>
      <c r="W758" s="3"/>
      <c r="X758" s="3"/>
      <c r="Y758" s="3"/>
      <c r="Z758" s="3"/>
      <c r="AA758" s="3" t="s">
        <v>181</v>
      </c>
      <c r="AB758" s="3" t="s">
        <v>404</v>
      </c>
      <c r="AC758" s="3" t="s">
        <v>405</v>
      </c>
      <c r="AD758" s="3" t="s">
        <v>501</v>
      </c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</row>
    <row r="759" spans="1:53">
      <c r="A759" s="1"/>
      <c r="B759" s="11" t="s">
        <v>520</v>
      </c>
      <c r="C759" s="12" t="s">
        <v>373</v>
      </c>
      <c r="D759" s="3"/>
      <c r="E759" s="4">
        <v>42</v>
      </c>
      <c r="F759" s="4"/>
      <c r="G759" s="3" t="s">
        <v>252</v>
      </c>
      <c r="H759" s="3" t="s">
        <v>23</v>
      </c>
      <c r="I759" s="4"/>
      <c r="J759" s="4"/>
      <c r="K759" s="4"/>
      <c r="L759" s="4"/>
      <c r="M759" s="4"/>
      <c r="N759" s="4"/>
      <c r="O759" s="4">
        <f t="shared" si="182"/>
        <v>42</v>
      </c>
      <c r="P759" s="4"/>
      <c r="Q759" s="4"/>
      <c r="R759" s="3"/>
      <c r="S759" s="3"/>
      <c r="T759" s="3" t="s">
        <v>154</v>
      </c>
      <c r="U759" s="3" t="s">
        <v>225</v>
      </c>
      <c r="V759" s="3"/>
      <c r="W759" s="3"/>
      <c r="X759" s="3"/>
      <c r="Y759" s="3"/>
      <c r="Z759" s="3"/>
      <c r="AA759" s="3" t="s">
        <v>181</v>
      </c>
      <c r="AB759" s="3" t="s">
        <v>404</v>
      </c>
      <c r="AC759" s="3" t="s">
        <v>405</v>
      </c>
      <c r="AD759" s="3" t="s">
        <v>501</v>
      </c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</row>
    <row r="760" spans="1:53">
      <c r="A760" s="1"/>
      <c r="B760" s="11" t="s">
        <v>344</v>
      </c>
      <c r="C760" s="2" t="s">
        <v>374</v>
      </c>
      <c r="D760" s="3"/>
      <c r="E760" s="4">
        <v>42</v>
      </c>
      <c r="F760" s="4"/>
      <c r="G760" s="3" t="s">
        <v>513</v>
      </c>
      <c r="H760" s="3" t="s">
        <v>455</v>
      </c>
      <c r="I760" s="4"/>
      <c r="J760" s="4"/>
      <c r="K760" s="4"/>
      <c r="L760" s="4"/>
      <c r="M760" s="4"/>
      <c r="N760" s="4"/>
      <c r="O760" s="4">
        <f t="shared" si="182"/>
        <v>42</v>
      </c>
      <c r="P760" s="4"/>
      <c r="Q760" s="4"/>
      <c r="R760" s="3" t="s">
        <v>354</v>
      </c>
      <c r="S760" s="3" t="s">
        <v>3</v>
      </c>
      <c r="T760" s="3" t="s">
        <v>191</v>
      </c>
      <c r="U760" s="3" t="s">
        <v>559</v>
      </c>
      <c r="V760" s="3" t="s">
        <v>192</v>
      </c>
      <c r="W760" s="3" t="s">
        <v>416</v>
      </c>
      <c r="X760" s="3"/>
      <c r="Y760" s="3"/>
      <c r="Z760" s="3"/>
      <c r="AA760" s="3" t="s">
        <v>181</v>
      </c>
      <c r="AB760" s="3" t="s">
        <v>404</v>
      </c>
      <c r="AC760" s="3" t="s">
        <v>405</v>
      </c>
      <c r="AD760" s="3" t="s">
        <v>501</v>
      </c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</row>
    <row r="761" spans="1:53">
      <c r="A761" s="1"/>
      <c r="B761" s="11" t="s">
        <v>521</v>
      </c>
      <c r="C761" s="2" t="s">
        <v>374</v>
      </c>
      <c r="D761" s="3"/>
      <c r="E761" s="4">
        <v>51</v>
      </c>
      <c r="F761" s="4"/>
      <c r="G761" s="3" t="s">
        <v>513</v>
      </c>
      <c r="H761" s="3" t="s">
        <v>455</v>
      </c>
      <c r="I761" s="4"/>
      <c r="J761" s="4"/>
      <c r="K761" s="4"/>
      <c r="L761" s="4"/>
      <c r="M761" s="4"/>
      <c r="N761" s="4"/>
      <c r="O761" s="4">
        <f t="shared" si="182"/>
        <v>51</v>
      </c>
      <c r="P761" s="4"/>
      <c r="Q761" s="4"/>
      <c r="R761" s="3"/>
      <c r="S761" s="3"/>
      <c r="T761" s="3" t="s">
        <v>191</v>
      </c>
      <c r="U761" s="3" t="s">
        <v>559</v>
      </c>
      <c r="V761" s="3" t="s">
        <v>192</v>
      </c>
      <c r="W761" s="3" t="s">
        <v>416</v>
      </c>
      <c r="X761" s="3"/>
      <c r="Y761" s="3"/>
      <c r="Z761" s="3"/>
      <c r="AA761" s="3" t="s">
        <v>181</v>
      </c>
      <c r="AB761" s="3" t="s">
        <v>404</v>
      </c>
      <c r="AC761" s="3" t="s">
        <v>405</v>
      </c>
      <c r="AD761" s="3" t="s">
        <v>501</v>
      </c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</row>
    <row r="762" spans="1:53">
      <c r="A762" s="1"/>
      <c r="B762" s="11" t="s">
        <v>522</v>
      </c>
      <c r="C762" s="12" t="s">
        <v>373</v>
      </c>
      <c r="D762" s="3"/>
      <c r="E762" s="4">
        <v>49</v>
      </c>
      <c r="F762" s="4"/>
      <c r="G762" s="3" t="s">
        <v>252</v>
      </c>
      <c r="H762" s="3" t="s">
        <v>23</v>
      </c>
      <c r="I762" s="4"/>
      <c r="J762" s="4"/>
      <c r="K762" s="4"/>
      <c r="L762" s="4"/>
      <c r="M762" s="4"/>
      <c r="N762" s="4"/>
      <c r="O762" s="4">
        <f t="shared" si="182"/>
        <v>49</v>
      </c>
      <c r="P762" s="4"/>
      <c r="Q762" s="4"/>
      <c r="R762" s="3"/>
      <c r="S762" s="3"/>
      <c r="T762" s="3" t="s">
        <v>154</v>
      </c>
      <c r="U762" s="3" t="s">
        <v>225</v>
      </c>
      <c r="V762" s="3"/>
      <c r="W762" s="3"/>
      <c r="X762" s="3"/>
      <c r="Y762" s="3"/>
      <c r="Z762" s="3"/>
      <c r="AA762" s="3" t="s">
        <v>181</v>
      </c>
      <c r="AB762" s="3" t="s">
        <v>404</v>
      </c>
      <c r="AC762" s="3" t="s">
        <v>405</v>
      </c>
      <c r="AD762" s="3" t="s">
        <v>501</v>
      </c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</row>
    <row r="763" spans="1:53">
      <c r="A763" s="1"/>
      <c r="B763" s="11" t="s">
        <v>523</v>
      </c>
      <c r="C763" s="12" t="s">
        <v>373</v>
      </c>
      <c r="D763" s="3"/>
      <c r="E763" s="4">
        <v>50</v>
      </c>
      <c r="F763" s="4"/>
      <c r="G763" s="3" t="s">
        <v>252</v>
      </c>
      <c r="H763" s="3" t="s">
        <v>23</v>
      </c>
      <c r="I763" s="4"/>
      <c r="J763" s="4"/>
      <c r="K763" s="4"/>
      <c r="L763" s="4"/>
      <c r="M763" s="4"/>
      <c r="N763" s="4"/>
      <c r="O763" s="4">
        <f t="shared" si="182"/>
        <v>50</v>
      </c>
      <c r="P763" s="4"/>
      <c r="Q763" s="4"/>
      <c r="R763" s="3"/>
      <c r="S763" s="3"/>
      <c r="T763" s="3" t="s">
        <v>154</v>
      </c>
      <c r="U763" s="3" t="s">
        <v>225</v>
      </c>
      <c r="V763" s="3"/>
      <c r="W763" s="3"/>
      <c r="X763" s="3"/>
      <c r="Y763" s="3"/>
      <c r="Z763" s="3"/>
      <c r="AA763" s="3" t="s">
        <v>181</v>
      </c>
      <c r="AB763" s="3" t="s">
        <v>404</v>
      </c>
      <c r="AC763" s="3" t="s">
        <v>405</v>
      </c>
      <c r="AD763" s="3" t="s">
        <v>501</v>
      </c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</row>
    <row r="764" spans="1:53">
      <c r="A764" s="1"/>
      <c r="B764" s="11" t="s">
        <v>524</v>
      </c>
      <c r="C764" s="12" t="s">
        <v>373</v>
      </c>
      <c r="D764" s="3"/>
      <c r="E764" s="4">
        <v>48</v>
      </c>
      <c r="F764" s="4"/>
      <c r="G764" s="3" t="s">
        <v>252</v>
      </c>
      <c r="H764" s="3" t="s">
        <v>23</v>
      </c>
      <c r="I764" s="4"/>
      <c r="J764" s="4"/>
      <c r="K764" s="4"/>
      <c r="L764" s="4"/>
      <c r="M764" s="4"/>
      <c r="N764" s="4"/>
      <c r="O764" s="4">
        <f t="shared" si="182"/>
        <v>48</v>
      </c>
      <c r="P764" s="4"/>
      <c r="Q764" s="4"/>
      <c r="R764" s="3"/>
      <c r="S764" s="3"/>
      <c r="T764" s="3" t="s">
        <v>154</v>
      </c>
      <c r="U764" s="3" t="s">
        <v>225</v>
      </c>
      <c r="V764" s="3"/>
      <c r="W764" s="3"/>
      <c r="X764" s="3"/>
      <c r="Y764" s="3"/>
      <c r="Z764" s="3"/>
      <c r="AA764" s="3" t="s">
        <v>181</v>
      </c>
      <c r="AB764" s="3" t="s">
        <v>404</v>
      </c>
      <c r="AC764" s="3" t="s">
        <v>405</v>
      </c>
      <c r="AD764" s="3" t="s">
        <v>501</v>
      </c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</row>
    <row r="765" spans="1:53">
      <c r="A765" s="1"/>
      <c r="B765" s="11" t="s">
        <v>435</v>
      </c>
      <c r="C765" s="2" t="s">
        <v>374</v>
      </c>
      <c r="D765" s="3"/>
      <c r="E765" s="4">
        <v>48</v>
      </c>
      <c r="F765" s="4"/>
      <c r="G765" s="3" t="s">
        <v>513</v>
      </c>
      <c r="H765" s="3" t="s">
        <v>455</v>
      </c>
      <c r="I765" s="4"/>
      <c r="J765" s="4"/>
      <c r="K765" s="4"/>
      <c r="L765" s="4"/>
      <c r="M765" s="4"/>
      <c r="N765" s="4"/>
      <c r="O765" s="4">
        <f t="shared" si="182"/>
        <v>48</v>
      </c>
      <c r="P765" s="4"/>
      <c r="Q765" s="4"/>
      <c r="R765" s="3" t="s">
        <v>354</v>
      </c>
      <c r="S765" s="3" t="s">
        <v>3</v>
      </c>
      <c r="T765" s="3" t="s">
        <v>153</v>
      </c>
      <c r="U765" s="3" t="s">
        <v>559</v>
      </c>
      <c r="V765" s="3" t="s">
        <v>156</v>
      </c>
      <c r="W765" s="3" t="s">
        <v>416</v>
      </c>
      <c r="X765" s="3"/>
      <c r="Y765" s="3"/>
      <c r="Z765" s="3"/>
      <c r="AA765" s="3" t="s">
        <v>181</v>
      </c>
      <c r="AB765" s="3" t="s">
        <v>404</v>
      </c>
      <c r="AC765" s="3" t="s">
        <v>405</v>
      </c>
      <c r="AD765" s="3" t="s">
        <v>501</v>
      </c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</row>
    <row r="766" spans="1:53" s="222" customFormat="1" ht="27.6">
      <c r="A766" s="222" t="s">
        <v>142</v>
      </c>
      <c r="B766" s="247">
        <v>39</v>
      </c>
      <c r="C766" s="252" t="s">
        <v>860</v>
      </c>
      <c r="D766" s="249"/>
      <c r="E766" s="250">
        <f t="shared" ref="E766:AZ766" si="183">SUM(E767:E773)/2</f>
        <v>206</v>
      </c>
      <c r="F766" s="250">
        <f t="shared" si="183"/>
        <v>0</v>
      </c>
      <c r="G766" s="250">
        <f t="shared" si="183"/>
        <v>0</v>
      </c>
      <c r="H766" s="250">
        <f t="shared" si="183"/>
        <v>0</v>
      </c>
      <c r="I766" s="250">
        <f t="shared" si="183"/>
        <v>0</v>
      </c>
      <c r="J766" s="250">
        <f t="shared" si="183"/>
        <v>0</v>
      </c>
      <c r="K766" s="250">
        <f t="shared" si="183"/>
        <v>0</v>
      </c>
      <c r="L766" s="250">
        <f t="shared" si="183"/>
        <v>0</v>
      </c>
      <c r="M766" s="250">
        <f t="shared" si="183"/>
        <v>0</v>
      </c>
      <c r="N766" s="250">
        <f t="shared" si="183"/>
        <v>0</v>
      </c>
      <c r="O766" s="250">
        <f t="shared" si="183"/>
        <v>207</v>
      </c>
      <c r="P766" s="250">
        <f t="shared" si="183"/>
        <v>0</v>
      </c>
      <c r="Q766" s="250">
        <f t="shared" si="183"/>
        <v>0</v>
      </c>
      <c r="R766" s="250">
        <f t="shared" si="183"/>
        <v>0</v>
      </c>
      <c r="S766" s="250">
        <f t="shared" si="183"/>
        <v>0</v>
      </c>
      <c r="T766" s="250">
        <f t="shared" si="183"/>
        <v>0</v>
      </c>
      <c r="U766" s="250">
        <f t="shared" si="183"/>
        <v>0</v>
      </c>
      <c r="V766" s="250">
        <f t="shared" si="183"/>
        <v>0</v>
      </c>
      <c r="W766" s="250">
        <f t="shared" si="183"/>
        <v>0</v>
      </c>
      <c r="X766" s="250">
        <f t="shared" si="183"/>
        <v>0</v>
      </c>
      <c r="Y766" s="250">
        <f t="shared" si="183"/>
        <v>0</v>
      </c>
      <c r="Z766" s="250">
        <f t="shared" si="183"/>
        <v>0</v>
      </c>
      <c r="AA766" s="250">
        <f t="shared" si="183"/>
        <v>0</v>
      </c>
      <c r="AB766" s="250">
        <f t="shared" si="183"/>
        <v>0</v>
      </c>
      <c r="AC766" s="250">
        <f t="shared" si="183"/>
        <v>0</v>
      </c>
      <c r="AD766" s="250">
        <f t="shared" si="183"/>
        <v>0</v>
      </c>
      <c r="AE766" s="250">
        <f t="shared" si="183"/>
        <v>0</v>
      </c>
      <c r="AF766" s="250">
        <f t="shared" si="183"/>
        <v>0</v>
      </c>
      <c r="AG766" s="250">
        <f t="shared" si="183"/>
        <v>0</v>
      </c>
      <c r="AH766" s="250">
        <f t="shared" si="183"/>
        <v>0</v>
      </c>
      <c r="AI766" s="250">
        <f t="shared" si="183"/>
        <v>0</v>
      </c>
      <c r="AJ766" s="250">
        <f t="shared" si="183"/>
        <v>0</v>
      </c>
      <c r="AK766" s="250">
        <f t="shared" si="183"/>
        <v>0</v>
      </c>
      <c r="AL766" s="250">
        <f t="shared" si="183"/>
        <v>0</v>
      </c>
      <c r="AM766" s="250">
        <f t="shared" si="183"/>
        <v>0</v>
      </c>
      <c r="AN766" s="250">
        <f t="shared" si="183"/>
        <v>0</v>
      </c>
      <c r="AO766" s="250">
        <f t="shared" si="183"/>
        <v>0</v>
      </c>
      <c r="AP766" s="250">
        <f t="shared" si="183"/>
        <v>0</v>
      </c>
      <c r="AQ766" s="250">
        <f t="shared" si="183"/>
        <v>0</v>
      </c>
      <c r="AR766" s="250">
        <f t="shared" si="183"/>
        <v>0</v>
      </c>
      <c r="AS766" s="250">
        <f t="shared" si="183"/>
        <v>0</v>
      </c>
      <c r="AT766" s="223">
        <f t="shared" si="183"/>
        <v>0</v>
      </c>
      <c r="AU766" s="250">
        <f t="shared" si="183"/>
        <v>0</v>
      </c>
      <c r="AV766" s="250">
        <f t="shared" si="183"/>
        <v>0</v>
      </c>
      <c r="AW766" s="250">
        <f t="shared" si="183"/>
        <v>0</v>
      </c>
      <c r="AX766" s="250">
        <f t="shared" si="183"/>
        <v>0</v>
      </c>
      <c r="AY766" s="250">
        <f t="shared" si="183"/>
        <v>0</v>
      </c>
      <c r="AZ766" s="250">
        <f t="shared" si="183"/>
        <v>0</v>
      </c>
      <c r="BA766" s="224"/>
    </row>
    <row r="767" spans="1:53" s="206" customFormat="1">
      <c r="A767" s="206" t="s">
        <v>364</v>
      </c>
      <c r="B767" s="207" t="s">
        <v>1208</v>
      </c>
      <c r="C767" s="210" t="s">
        <v>1171</v>
      </c>
      <c r="D767" s="207" t="s">
        <v>480</v>
      </c>
      <c r="E767" s="208">
        <f t="shared" ref="E767:AZ767" si="184">SUM(E768:E773)</f>
        <v>206</v>
      </c>
      <c r="F767" s="208">
        <f t="shared" si="184"/>
        <v>0</v>
      </c>
      <c r="G767" s="208">
        <f t="shared" si="184"/>
        <v>0</v>
      </c>
      <c r="H767" s="208">
        <f t="shared" si="184"/>
        <v>0</v>
      </c>
      <c r="I767" s="208">
        <f t="shared" si="184"/>
        <v>0</v>
      </c>
      <c r="J767" s="208">
        <f t="shared" si="184"/>
        <v>0</v>
      </c>
      <c r="K767" s="208">
        <f t="shared" si="184"/>
        <v>0</v>
      </c>
      <c r="L767" s="208">
        <f t="shared" si="184"/>
        <v>0</v>
      </c>
      <c r="M767" s="208">
        <f t="shared" si="184"/>
        <v>0</v>
      </c>
      <c r="N767" s="208">
        <f t="shared" si="184"/>
        <v>0</v>
      </c>
      <c r="O767" s="208">
        <f t="shared" si="184"/>
        <v>207</v>
      </c>
      <c r="P767" s="208">
        <f t="shared" si="184"/>
        <v>0</v>
      </c>
      <c r="Q767" s="208">
        <f t="shared" si="184"/>
        <v>0</v>
      </c>
      <c r="R767" s="208">
        <f t="shared" si="184"/>
        <v>0</v>
      </c>
      <c r="S767" s="208">
        <f t="shared" si="184"/>
        <v>0</v>
      </c>
      <c r="T767" s="208">
        <f t="shared" si="184"/>
        <v>0</v>
      </c>
      <c r="U767" s="208">
        <f t="shared" si="184"/>
        <v>0</v>
      </c>
      <c r="V767" s="208">
        <f t="shared" si="184"/>
        <v>0</v>
      </c>
      <c r="W767" s="208">
        <f t="shared" si="184"/>
        <v>0</v>
      </c>
      <c r="X767" s="208">
        <f t="shared" si="184"/>
        <v>0</v>
      </c>
      <c r="Y767" s="208">
        <f t="shared" si="184"/>
        <v>0</v>
      </c>
      <c r="Z767" s="208">
        <f t="shared" si="184"/>
        <v>0</v>
      </c>
      <c r="AA767" s="208">
        <f t="shared" si="184"/>
        <v>0</v>
      </c>
      <c r="AB767" s="208">
        <f t="shared" si="184"/>
        <v>0</v>
      </c>
      <c r="AC767" s="208">
        <f t="shared" si="184"/>
        <v>0</v>
      </c>
      <c r="AD767" s="208">
        <f t="shared" si="184"/>
        <v>0</v>
      </c>
      <c r="AE767" s="208">
        <f t="shared" si="184"/>
        <v>0</v>
      </c>
      <c r="AF767" s="208">
        <f t="shared" si="184"/>
        <v>0</v>
      </c>
      <c r="AG767" s="208">
        <f t="shared" si="184"/>
        <v>0</v>
      </c>
      <c r="AH767" s="208">
        <f t="shared" si="184"/>
        <v>0</v>
      </c>
      <c r="AI767" s="208">
        <f t="shared" si="184"/>
        <v>0</v>
      </c>
      <c r="AJ767" s="208">
        <f t="shared" si="184"/>
        <v>0</v>
      </c>
      <c r="AK767" s="208">
        <f t="shared" si="184"/>
        <v>0</v>
      </c>
      <c r="AL767" s="208">
        <f t="shared" si="184"/>
        <v>0</v>
      </c>
      <c r="AM767" s="208">
        <f t="shared" si="184"/>
        <v>0</v>
      </c>
      <c r="AN767" s="208">
        <f t="shared" si="184"/>
        <v>0</v>
      </c>
      <c r="AO767" s="208">
        <f t="shared" si="184"/>
        <v>0</v>
      </c>
      <c r="AP767" s="208">
        <f t="shared" si="184"/>
        <v>0</v>
      </c>
      <c r="AQ767" s="208">
        <f t="shared" si="184"/>
        <v>0</v>
      </c>
      <c r="AR767" s="208">
        <f t="shared" si="184"/>
        <v>0</v>
      </c>
      <c r="AS767" s="208">
        <f t="shared" si="184"/>
        <v>0</v>
      </c>
      <c r="AT767" s="208">
        <f t="shared" si="184"/>
        <v>0</v>
      </c>
      <c r="AU767" s="208">
        <f t="shared" si="184"/>
        <v>0</v>
      </c>
      <c r="AV767" s="208">
        <f t="shared" si="184"/>
        <v>0</v>
      </c>
      <c r="AW767" s="208">
        <f t="shared" si="184"/>
        <v>0</v>
      </c>
      <c r="AX767" s="208">
        <f t="shared" si="184"/>
        <v>0</v>
      </c>
      <c r="AY767" s="208">
        <f t="shared" si="184"/>
        <v>0</v>
      </c>
      <c r="AZ767" s="208">
        <f t="shared" si="184"/>
        <v>0</v>
      </c>
      <c r="BA767" s="209"/>
    </row>
    <row r="768" spans="1:53">
      <c r="A768" s="1"/>
      <c r="B768" s="11" t="s">
        <v>344</v>
      </c>
      <c r="C768" s="217" t="s">
        <v>1071</v>
      </c>
      <c r="D768" s="3"/>
      <c r="E768" s="11"/>
      <c r="F768" s="4"/>
      <c r="G768" s="3" t="s">
        <v>515</v>
      </c>
      <c r="H768" s="3" t="s">
        <v>453</v>
      </c>
      <c r="I768" s="4"/>
      <c r="J768" s="4"/>
      <c r="K768" s="4"/>
      <c r="L768" s="4"/>
      <c r="M768" s="4"/>
      <c r="N768" s="4"/>
      <c r="O768" s="4">
        <v>1</v>
      </c>
      <c r="P768" s="4"/>
      <c r="Q768" s="4"/>
      <c r="R768" s="3"/>
      <c r="S768" s="3"/>
      <c r="T768" s="3" t="s">
        <v>153</v>
      </c>
      <c r="U768" s="3" t="s">
        <v>559</v>
      </c>
      <c r="V768" s="3" t="s">
        <v>156</v>
      </c>
      <c r="W768" s="3" t="s">
        <v>417</v>
      </c>
      <c r="X768" s="3"/>
      <c r="Y768" s="3"/>
      <c r="Z768" s="3" t="s">
        <v>250</v>
      </c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3"/>
      <c r="AP768" s="4"/>
      <c r="AQ768" s="4"/>
      <c r="AR768" s="4"/>
      <c r="AS768" s="4"/>
      <c r="AT768" s="4"/>
      <c r="AU768" s="4"/>
      <c r="AV768" s="4"/>
      <c r="AW768" s="4"/>
      <c r="AX768" s="4"/>
      <c r="AY768" s="3"/>
      <c r="AZ768" s="4"/>
    </row>
    <row r="769" spans="1:53">
      <c r="A769" s="1"/>
      <c r="B769" s="11" t="s">
        <v>521</v>
      </c>
      <c r="C769" s="12" t="s">
        <v>373</v>
      </c>
      <c r="D769" s="3"/>
      <c r="E769" s="4">
        <v>45</v>
      </c>
      <c r="F769" s="4"/>
      <c r="G769" s="3" t="s">
        <v>252</v>
      </c>
      <c r="H769" s="3" t="s">
        <v>23</v>
      </c>
      <c r="I769" s="4"/>
      <c r="J769" s="4"/>
      <c r="K769" s="4"/>
      <c r="L769" s="4"/>
      <c r="M769" s="4"/>
      <c r="N769" s="4"/>
      <c r="O769" s="4">
        <f>+E769</f>
        <v>45</v>
      </c>
      <c r="P769" s="4"/>
      <c r="Q769" s="4"/>
      <c r="R769" s="3" t="s">
        <v>354</v>
      </c>
      <c r="S769" s="3" t="s">
        <v>3</v>
      </c>
      <c r="T769" s="3" t="s">
        <v>154</v>
      </c>
      <c r="U769" s="3" t="s">
        <v>225</v>
      </c>
      <c r="V769" s="3"/>
      <c r="W769" s="3"/>
      <c r="X769" s="3"/>
      <c r="Y769" s="3"/>
      <c r="Z769" s="3"/>
      <c r="AA769" s="3" t="s">
        <v>181</v>
      </c>
      <c r="AB769" s="3" t="s">
        <v>404</v>
      </c>
      <c r="AC769" s="3" t="s">
        <v>405</v>
      </c>
      <c r="AD769" s="3" t="s">
        <v>501</v>
      </c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3"/>
      <c r="AZ769" s="4"/>
    </row>
    <row r="770" spans="1:53">
      <c r="A770" s="1"/>
      <c r="B770" s="11" t="s">
        <v>522</v>
      </c>
      <c r="C770" s="12" t="s">
        <v>373</v>
      </c>
      <c r="D770" s="3"/>
      <c r="E770" s="4">
        <v>47</v>
      </c>
      <c r="F770" s="4"/>
      <c r="G770" s="3" t="s">
        <v>252</v>
      </c>
      <c r="H770" s="3" t="s">
        <v>23</v>
      </c>
      <c r="I770" s="4"/>
      <c r="J770" s="4"/>
      <c r="K770" s="4"/>
      <c r="L770" s="4"/>
      <c r="M770" s="4"/>
      <c r="N770" s="4"/>
      <c r="O770" s="4">
        <f>+E770</f>
        <v>47</v>
      </c>
      <c r="P770" s="4"/>
      <c r="Q770" s="4"/>
      <c r="R770" s="3"/>
      <c r="S770" s="3"/>
      <c r="T770" s="3" t="s">
        <v>154</v>
      </c>
      <c r="U770" s="3" t="s">
        <v>225</v>
      </c>
      <c r="V770" s="3"/>
      <c r="W770" s="3"/>
      <c r="X770" s="3"/>
      <c r="Y770" s="3"/>
      <c r="Z770" s="3"/>
      <c r="AA770" s="3" t="s">
        <v>181</v>
      </c>
      <c r="AB770" s="3" t="s">
        <v>404</v>
      </c>
      <c r="AC770" s="3" t="s">
        <v>405</v>
      </c>
      <c r="AD770" s="3" t="s">
        <v>501</v>
      </c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</row>
    <row r="771" spans="1:53">
      <c r="A771" s="1"/>
      <c r="B771" s="11" t="s">
        <v>523</v>
      </c>
      <c r="C771" s="12" t="s">
        <v>373</v>
      </c>
      <c r="D771" s="3"/>
      <c r="E771" s="4">
        <v>33</v>
      </c>
      <c r="F771" s="4"/>
      <c r="G771" s="3" t="s">
        <v>252</v>
      </c>
      <c r="H771" s="3" t="s">
        <v>23</v>
      </c>
      <c r="I771" s="4"/>
      <c r="J771" s="4"/>
      <c r="K771" s="4"/>
      <c r="L771" s="4"/>
      <c r="M771" s="4"/>
      <c r="N771" s="4"/>
      <c r="O771" s="4">
        <f>+E771</f>
        <v>33</v>
      </c>
      <c r="P771" s="4"/>
      <c r="Q771" s="4"/>
      <c r="R771" s="3"/>
      <c r="S771" s="3"/>
      <c r="T771" s="3" t="s">
        <v>154</v>
      </c>
      <c r="U771" s="3" t="s">
        <v>225</v>
      </c>
      <c r="V771" s="3"/>
      <c r="W771" s="3"/>
      <c r="X771" s="3"/>
      <c r="Y771" s="3"/>
      <c r="Z771" s="3"/>
      <c r="AA771" s="3" t="s">
        <v>181</v>
      </c>
      <c r="AB771" s="3" t="s">
        <v>404</v>
      </c>
      <c r="AC771" s="3" t="s">
        <v>405</v>
      </c>
      <c r="AD771" s="3" t="s">
        <v>501</v>
      </c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</row>
    <row r="772" spans="1:53">
      <c r="A772" s="1"/>
      <c r="B772" s="11" t="s">
        <v>524</v>
      </c>
      <c r="C772" s="2" t="s">
        <v>374</v>
      </c>
      <c r="D772" s="3"/>
      <c r="E772" s="4">
        <v>38</v>
      </c>
      <c r="F772" s="4"/>
      <c r="G772" s="3" t="s">
        <v>513</v>
      </c>
      <c r="H772" s="3" t="s">
        <v>455</v>
      </c>
      <c r="I772" s="4"/>
      <c r="J772" s="4"/>
      <c r="K772" s="4"/>
      <c r="L772" s="4"/>
      <c r="M772" s="4"/>
      <c r="N772" s="4"/>
      <c r="O772" s="4">
        <f>+E772</f>
        <v>38</v>
      </c>
      <c r="P772" s="4"/>
      <c r="Q772" s="4"/>
      <c r="R772" s="3"/>
      <c r="S772" s="3"/>
      <c r="T772" s="3" t="s">
        <v>191</v>
      </c>
      <c r="U772" s="3" t="s">
        <v>559</v>
      </c>
      <c r="V772" s="3" t="s">
        <v>192</v>
      </c>
      <c r="W772" s="3" t="s">
        <v>416</v>
      </c>
      <c r="X772" s="3"/>
      <c r="Y772" s="3"/>
      <c r="Z772" s="3"/>
      <c r="AA772" s="3" t="s">
        <v>181</v>
      </c>
      <c r="AB772" s="3" t="s">
        <v>404</v>
      </c>
      <c r="AC772" s="3" t="s">
        <v>405</v>
      </c>
      <c r="AD772" s="3" t="s">
        <v>501</v>
      </c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</row>
    <row r="773" spans="1:53">
      <c r="A773" s="1"/>
      <c r="B773" s="11" t="s">
        <v>435</v>
      </c>
      <c r="C773" s="2" t="s">
        <v>374</v>
      </c>
      <c r="D773" s="3"/>
      <c r="E773" s="4">
        <v>43</v>
      </c>
      <c r="F773" s="4"/>
      <c r="G773" s="3" t="s">
        <v>513</v>
      </c>
      <c r="H773" s="3" t="s">
        <v>455</v>
      </c>
      <c r="I773" s="4"/>
      <c r="J773" s="4"/>
      <c r="K773" s="4"/>
      <c r="L773" s="4"/>
      <c r="M773" s="4"/>
      <c r="N773" s="4"/>
      <c r="O773" s="4">
        <f>+E773</f>
        <v>43</v>
      </c>
      <c r="P773" s="4"/>
      <c r="Q773" s="4"/>
      <c r="R773" s="3" t="s">
        <v>354</v>
      </c>
      <c r="S773" s="3" t="s">
        <v>3</v>
      </c>
      <c r="T773" s="3" t="s">
        <v>153</v>
      </c>
      <c r="U773" s="3" t="s">
        <v>559</v>
      </c>
      <c r="V773" s="3" t="s">
        <v>156</v>
      </c>
      <c r="W773" s="3" t="s">
        <v>416</v>
      </c>
      <c r="X773" s="3"/>
      <c r="Y773" s="3"/>
      <c r="Z773" s="3"/>
      <c r="AA773" s="3" t="s">
        <v>181</v>
      </c>
      <c r="AB773" s="3" t="s">
        <v>404</v>
      </c>
      <c r="AC773" s="3" t="s">
        <v>405</v>
      </c>
      <c r="AD773" s="3" t="s">
        <v>501</v>
      </c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</row>
    <row r="774" spans="1:53" s="222" customFormat="1" ht="27.6">
      <c r="A774" s="222" t="s">
        <v>142</v>
      </c>
      <c r="B774" s="247">
        <v>40</v>
      </c>
      <c r="C774" s="252" t="s">
        <v>863</v>
      </c>
      <c r="D774" s="249"/>
      <c r="E774" s="250">
        <f t="shared" ref="E774:AZ774" si="185">SUM(E775:E791)/2</f>
        <v>518</v>
      </c>
      <c r="F774" s="250">
        <f t="shared" si="185"/>
        <v>0</v>
      </c>
      <c r="G774" s="250">
        <f t="shared" si="185"/>
        <v>0</v>
      </c>
      <c r="H774" s="250">
        <f t="shared" si="185"/>
        <v>0</v>
      </c>
      <c r="I774" s="250">
        <f t="shared" si="185"/>
        <v>0</v>
      </c>
      <c r="J774" s="250">
        <f t="shared" si="185"/>
        <v>0</v>
      </c>
      <c r="K774" s="250">
        <f t="shared" si="185"/>
        <v>0</v>
      </c>
      <c r="L774" s="250">
        <f t="shared" si="185"/>
        <v>0</v>
      </c>
      <c r="M774" s="250">
        <f t="shared" si="185"/>
        <v>0</v>
      </c>
      <c r="N774" s="250">
        <f t="shared" si="185"/>
        <v>0</v>
      </c>
      <c r="O774" s="250">
        <f t="shared" si="185"/>
        <v>520</v>
      </c>
      <c r="P774" s="250">
        <f t="shared" si="185"/>
        <v>0</v>
      </c>
      <c r="Q774" s="250">
        <f t="shared" si="185"/>
        <v>0</v>
      </c>
      <c r="R774" s="250">
        <f t="shared" si="185"/>
        <v>0</v>
      </c>
      <c r="S774" s="250">
        <f t="shared" si="185"/>
        <v>0</v>
      </c>
      <c r="T774" s="250">
        <f t="shared" si="185"/>
        <v>0</v>
      </c>
      <c r="U774" s="250">
        <f t="shared" si="185"/>
        <v>0</v>
      </c>
      <c r="V774" s="250">
        <f t="shared" si="185"/>
        <v>0</v>
      </c>
      <c r="W774" s="250">
        <f t="shared" si="185"/>
        <v>0</v>
      </c>
      <c r="X774" s="250">
        <f t="shared" si="185"/>
        <v>0</v>
      </c>
      <c r="Y774" s="250">
        <f t="shared" si="185"/>
        <v>0</v>
      </c>
      <c r="Z774" s="250">
        <f t="shared" si="185"/>
        <v>0</v>
      </c>
      <c r="AA774" s="250">
        <f t="shared" si="185"/>
        <v>0</v>
      </c>
      <c r="AB774" s="250">
        <f t="shared" si="185"/>
        <v>0</v>
      </c>
      <c r="AC774" s="250">
        <f t="shared" si="185"/>
        <v>0</v>
      </c>
      <c r="AD774" s="250">
        <f t="shared" si="185"/>
        <v>0</v>
      </c>
      <c r="AE774" s="250">
        <f t="shared" si="185"/>
        <v>0</v>
      </c>
      <c r="AF774" s="250">
        <f t="shared" si="185"/>
        <v>0</v>
      </c>
      <c r="AG774" s="250">
        <f t="shared" si="185"/>
        <v>0</v>
      </c>
      <c r="AH774" s="250">
        <f t="shared" si="185"/>
        <v>0</v>
      </c>
      <c r="AI774" s="250">
        <f t="shared" si="185"/>
        <v>0</v>
      </c>
      <c r="AJ774" s="250">
        <f t="shared" si="185"/>
        <v>0</v>
      </c>
      <c r="AK774" s="250">
        <f t="shared" si="185"/>
        <v>0</v>
      </c>
      <c r="AL774" s="250">
        <f t="shared" si="185"/>
        <v>0</v>
      </c>
      <c r="AM774" s="250">
        <f t="shared" si="185"/>
        <v>0</v>
      </c>
      <c r="AN774" s="250">
        <f t="shared" si="185"/>
        <v>0</v>
      </c>
      <c r="AO774" s="250">
        <f t="shared" si="185"/>
        <v>0</v>
      </c>
      <c r="AP774" s="250">
        <f t="shared" si="185"/>
        <v>0</v>
      </c>
      <c r="AQ774" s="250">
        <f t="shared" si="185"/>
        <v>0</v>
      </c>
      <c r="AR774" s="250">
        <f t="shared" si="185"/>
        <v>0</v>
      </c>
      <c r="AS774" s="250">
        <f t="shared" si="185"/>
        <v>0</v>
      </c>
      <c r="AT774" s="223">
        <f t="shared" si="185"/>
        <v>0</v>
      </c>
      <c r="AU774" s="250">
        <f t="shared" si="185"/>
        <v>0</v>
      </c>
      <c r="AV774" s="250">
        <f t="shared" si="185"/>
        <v>0</v>
      </c>
      <c r="AW774" s="250">
        <f t="shared" si="185"/>
        <v>0</v>
      </c>
      <c r="AX774" s="250">
        <f t="shared" si="185"/>
        <v>0</v>
      </c>
      <c r="AY774" s="250">
        <f t="shared" si="185"/>
        <v>0</v>
      </c>
      <c r="AZ774" s="250">
        <f t="shared" si="185"/>
        <v>0</v>
      </c>
      <c r="BA774" s="224"/>
    </row>
    <row r="775" spans="1:53" s="206" customFormat="1">
      <c r="A775" s="206" t="s">
        <v>364</v>
      </c>
      <c r="B775" s="207" t="s">
        <v>1209</v>
      </c>
      <c r="C775" s="210" t="s">
        <v>1171</v>
      </c>
      <c r="D775" s="207" t="s">
        <v>480</v>
      </c>
      <c r="E775" s="208">
        <f t="shared" ref="E775:AZ775" si="186">SUM(E776:E783)</f>
        <v>278</v>
      </c>
      <c r="F775" s="208">
        <f t="shared" si="186"/>
        <v>0</v>
      </c>
      <c r="G775" s="208">
        <f t="shared" si="186"/>
        <v>0</v>
      </c>
      <c r="H775" s="208">
        <f t="shared" si="186"/>
        <v>0</v>
      </c>
      <c r="I775" s="208">
        <f t="shared" si="186"/>
        <v>0</v>
      </c>
      <c r="J775" s="208">
        <f t="shared" si="186"/>
        <v>0</v>
      </c>
      <c r="K775" s="208">
        <f t="shared" si="186"/>
        <v>0</v>
      </c>
      <c r="L775" s="208">
        <f t="shared" si="186"/>
        <v>0</v>
      </c>
      <c r="M775" s="208">
        <f t="shared" si="186"/>
        <v>0</v>
      </c>
      <c r="N775" s="208">
        <f t="shared" si="186"/>
        <v>0</v>
      </c>
      <c r="O775" s="208">
        <f t="shared" si="186"/>
        <v>279</v>
      </c>
      <c r="P775" s="208">
        <f t="shared" si="186"/>
        <v>0</v>
      </c>
      <c r="Q775" s="208">
        <f t="shared" si="186"/>
        <v>0</v>
      </c>
      <c r="R775" s="208">
        <f t="shared" si="186"/>
        <v>0</v>
      </c>
      <c r="S775" s="208">
        <f t="shared" si="186"/>
        <v>0</v>
      </c>
      <c r="T775" s="208">
        <f t="shared" si="186"/>
        <v>0</v>
      </c>
      <c r="U775" s="208">
        <f t="shared" si="186"/>
        <v>0</v>
      </c>
      <c r="V775" s="208">
        <f t="shared" si="186"/>
        <v>0</v>
      </c>
      <c r="W775" s="208">
        <f t="shared" si="186"/>
        <v>0</v>
      </c>
      <c r="X775" s="208">
        <f t="shared" si="186"/>
        <v>0</v>
      </c>
      <c r="Y775" s="208">
        <f t="shared" si="186"/>
        <v>0</v>
      </c>
      <c r="Z775" s="208">
        <f t="shared" si="186"/>
        <v>0</v>
      </c>
      <c r="AA775" s="208">
        <f t="shared" si="186"/>
        <v>0</v>
      </c>
      <c r="AB775" s="208">
        <f t="shared" si="186"/>
        <v>0</v>
      </c>
      <c r="AC775" s="208">
        <f t="shared" si="186"/>
        <v>0</v>
      </c>
      <c r="AD775" s="208">
        <f t="shared" si="186"/>
        <v>0</v>
      </c>
      <c r="AE775" s="208">
        <f t="shared" si="186"/>
        <v>0</v>
      </c>
      <c r="AF775" s="208">
        <f t="shared" si="186"/>
        <v>0</v>
      </c>
      <c r="AG775" s="208">
        <f t="shared" si="186"/>
        <v>0</v>
      </c>
      <c r="AH775" s="208">
        <f t="shared" si="186"/>
        <v>0</v>
      </c>
      <c r="AI775" s="208">
        <f t="shared" si="186"/>
        <v>0</v>
      </c>
      <c r="AJ775" s="208">
        <f t="shared" si="186"/>
        <v>0</v>
      </c>
      <c r="AK775" s="208">
        <f t="shared" si="186"/>
        <v>0</v>
      </c>
      <c r="AL775" s="208">
        <f t="shared" si="186"/>
        <v>0</v>
      </c>
      <c r="AM775" s="208">
        <f t="shared" si="186"/>
        <v>0</v>
      </c>
      <c r="AN775" s="208">
        <f t="shared" si="186"/>
        <v>0</v>
      </c>
      <c r="AO775" s="208">
        <f t="shared" si="186"/>
        <v>0</v>
      </c>
      <c r="AP775" s="208">
        <f t="shared" si="186"/>
        <v>0</v>
      </c>
      <c r="AQ775" s="208">
        <f t="shared" si="186"/>
        <v>0</v>
      </c>
      <c r="AR775" s="208">
        <f t="shared" si="186"/>
        <v>0</v>
      </c>
      <c r="AS775" s="208">
        <f t="shared" si="186"/>
        <v>0</v>
      </c>
      <c r="AT775" s="208">
        <f t="shared" si="186"/>
        <v>0</v>
      </c>
      <c r="AU775" s="208">
        <f t="shared" si="186"/>
        <v>0</v>
      </c>
      <c r="AV775" s="208">
        <f t="shared" si="186"/>
        <v>0</v>
      </c>
      <c r="AW775" s="208">
        <f t="shared" si="186"/>
        <v>0</v>
      </c>
      <c r="AX775" s="208">
        <f t="shared" si="186"/>
        <v>0</v>
      </c>
      <c r="AY775" s="208">
        <f t="shared" si="186"/>
        <v>0</v>
      </c>
      <c r="AZ775" s="208">
        <f t="shared" si="186"/>
        <v>0</v>
      </c>
      <c r="BA775" s="209"/>
    </row>
    <row r="776" spans="1:53">
      <c r="A776" s="1"/>
      <c r="B776" s="11">
        <v>148</v>
      </c>
      <c r="C776" s="217" t="s">
        <v>1203</v>
      </c>
      <c r="D776" s="3"/>
      <c r="E776" s="11"/>
      <c r="F776" s="4"/>
      <c r="G776" s="3" t="s">
        <v>33</v>
      </c>
      <c r="H776" s="3" t="s">
        <v>33</v>
      </c>
      <c r="I776" s="4"/>
      <c r="J776" s="4"/>
      <c r="K776" s="4"/>
      <c r="L776" s="4"/>
      <c r="M776" s="4"/>
      <c r="N776" s="4"/>
      <c r="O776" s="4">
        <v>1</v>
      </c>
      <c r="P776" s="4"/>
      <c r="Q776" s="4"/>
      <c r="R776" s="3" t="s">
        <v>354</v>
      </c>
      <c r="S776" s="4"/>
      <c r="T776" s="3" t="s">
        <v>191</v>
      </c>
      <c r="U776" s="3"/>
      <c r="V776" s="3" t="s">
        <v>192</v>
      </c>
      <c r="W776" s="3" t="s">
        <v>417</v>
      </c>
      <c r="X776" s="3"/>
      <c r="Y776" s="3"/>
      <c r="Z776" s="3" t="s">
        <v>947</v>
      </c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3"/>
      <c r="AP776" s="4"/>
      <c r="AQ776" s="4"/>
      <c r="AR776" s="4"/>
      <c r="AS776" s="4"/>
      <c r="AT776" s="4"/>
      <c r="AU776" s="4"/>
      <c r="AV776" s="4"/>
      <c r="AW776" s="4"/>
      <c r="AX776" s="4"/>
      <c r="AY776" s="3"/>
      <c r="AZ776" s="4"/>
    </row>
    <row r="777" spans="1:53">
      <c r="A777" s="1"/>
      <c r="B777" s="11" t="s">
        <v>537</v>
      </c>
      <c r="C777" s="2" t="s">
        <v>374</v>
      </c>
      <c r="D777" s="3"/>
      <c r="E777" s="4">
        <v>25</v>
      </c>
      <c r="F777" s="4"/>
      <c r="G777" s="3" t="s">
        <v>513</v>
      </c>
      <c r="H777" s="3" t="s">
        <v>455</v>
      </c>
      <c r="I777" s="4"/>
      <c r="J777" s="4"/>
      <c r="K777" s="4"/>
      <c r="L777" s="4"/>
      <c r="M777" s="4"/>
      <c r="N777" s="4"/>
      <c r="O777" s="4">
        <f t="shared" ref="O777:O783" si="187">+E777</f>
        <v>25</v>
      </c>
      <c r="P777" s="4"/>
      <c r="Q777" s="4"/>
      <c r="R777" s="3" t="s">
        <v>354</v>
      </c>
      <c r="S777" s="3" t="s">
        <v>3</v>
      </c>
      <c r="T777" s="3" t="s">
        <v>191</v>
      </c>
      <c r="U777" s="3" t="s">
        <v>559</v>
      </c>
      <c r="V777" s="3" t="s">
        <v>192</v>
      </c>
      <c r="W777" s="3" t="s">
        <v>416</v>
      </c>
      <c r="X777" s="3"/>
      <c r="Y777" s="3"/>
      <c r="Z777" s="3"/>
      <c r="AA777" s="3" t="s">
        <v>181</v>
      </c>
      <c r="AB777" s="3" t="s">
        <v>404</v>
      </c>
      <c r="AC777" s="3" t="s">
        <v>405</v>
      </c>
      <c r="AD777" s="3" t="s">
        <v>501</v>
      </c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3" t="s">
        <v>229</v>
      </c>
      <c r="AZ777" s="4"/>
    </row>
    <row r="778" spans="1:53">
      <c r="A778" s="1"/>
      <c r="B778" s="11" t="s">
        <v>538</v>
      </c>
      <c r="C778" s="12" t="s">
        <v>373</v>
      </c>
      <c r="D778" s="3"/>
      <c r="E778" s="4">
        <v>44</v>
      </c>
      <c r="F778" s="4"/>
      <c r="G778" s="3" t="s">
        <v>252</v>
      </c>
      <c r="H778" s="3" t="s">
        <v>23</v>
      </c>
      <c r="I778" s="4"/>
      <c r="J778" s="4"/>
      <c r="K778" s="4"/>
      <c r="L778" s="4"/>
      <c r="M778" s="4"/>
      <c r="N778" s="4"/>
      <c r="O778" s="4">
        <f t="shared" si="187"/>
        <v>44</v>
      </c>
      <c r="P778" s="4"/>
      <c r="Q778" s="4"/>
      <c r="R778" s="3"/>
      <c r="S778" s="3"/>
      <c r="T778" s="3" t="s">
        <v>154</v>
      </c>
      <c r="U778" s="3" t="s">
        <v>225</v>
      </c>
      <c r="V778" s="3"/>
      <c r="W778" s="3"/>
      <c r="X778" s="3"/>
      <c r="Y778" s="3"/>
      <c r="Z778" s="3"/>
      <c r="AA778" s="3" t="s">
        <v>181</v>
      </c>
      <c r="AB778" s="3" t="s">
        <v>404</v>
      </c>
      <c r="AC778" s="3" t="s">
        <v>405</v>
      </c>
      <c r="AD778" s="3" t="s">
        <v>501</v>
      </c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</row>
    <row r="779" spans="1:53">
      <c r="A779" s="1"/>
      <c r="B779" s="11" t="s">
        <v>539</v>
      </c>
      <c r="C779" s="12" t="s">
        <v>373</v>
      </c>
      <c r="D779" s="3"/>
      <c r="E779" s="4">
        <v>40</v>
      </c>
      <c r="F779" s="4"/>
      <c r="G779" s="3" t="s">
        <v>252</v>
      </c>
      <c r="H779" s="3" t="s">
        <v>23</v>
      </c>
      <c r="I779" s="4"/>
      <c r="J779" s="4"/>
      <c r="K779" s="4"/>
      <c r="L779" s="4"/>
      <c r="M779" s="4"/>
      <c r="N779" s="4"/>
      <c r="O779" s="4">
        <f t="shared" si="187"/>
        <v>40</v>
      </c>
      <c r="P779" s="4"/>
      <c r="Q779" s="4"/>
      <c r="R779" s="3"/>
      <c r="S779" s="3"/>
      <c r="T779" s="3" t="s">
        <v>154</v>
      </c>
      <c r="U779" s="3" t="s">
        <v>225</v>
      </c>
      <c r="V779" s="3"/>
      <c r="W779" s="3"/>
      <c r="X779" s="3"/>
      <c r="Y779" s="3"/>
      <c r="Z779" s="3"/>
      <c r="AA779" s="3" t="s">
        <v>181</v>
      </c>
      <c r="AB779" s="3" t="s">
        <v>404</v>
      </c>
      <c r="AC779" s="3" t="s">
        <v>405</v>
      </c>
      <c r="AD779" s="3" t="s">
        <v>501</v>
      </c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</row>
    <row r="780" spans="1:53">
      <c r="A780" s="1"/>
      <c r="B780" s="11" t="s">
        <v>540</v>
      </c>
      <c r="C780" s="2" t="s">
        <v>374</v>
      </c>
      <c r="D780" s="3"/>
      <c r="E780" s="4">
        <v>46</v>
      </c>
      <c r="F780" s="4"/>
      <c r="G780" s="3" t="s">
        <v>513</v>
      </c>
      <c r="H780" s="3" t="s">
        <v>455</v>
      </c>
      <c r="I780" s="4"/>
      <c r="J780" s="4"/>
      <c r="K780" s="4"/>
      <c r="L780" s="4"/>
      <c r="M780" s="4"/>
      <c r="N780" s="4"/>
      <c r="O780" s="4">
        <f t="shared" si="187"/>
        <v>46</v>
      </c>
      <c r="P780" s="4"/>
      <c r="Q780" s="4"/>
      <c r="R780" s="3"/>
      <c r="S780" s="3"/>
      <c r="T780" s="3" t="s">
        <v>191</v>
      </c>
      <c r="U780" s="3" t="s">
        <v>559</v>
      </c>
      <c r="V780" s="3" t="s">
        <v>192</v>
      </c>
      <c r="W780" s="3" t="s">
        <v>416</v>
      </c>
      <c r="X780" s="3"/>
      <c r="Y780" s="3"/>
      <c r="Z780" s="3"/>
      <c r="AA780" s="3" t="s">
        <v>181</v>
      </c>
      <c r="AB780" s="3" t="s">
        <v>404</v>
      </c>
      <c r="AC780" s="3" t="s">
        <v>405</v>
      </c>
      <c r="AD780" s="3" t="s">
        <v>501</v>
      </c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</row>
    <row r="781" spans="1:53">
      <c r="A781" s="1"/>
      <c r="B781" s="11" t="s">
        <v>541</v>
      </c>
      <c r="C781" s="12" t="s">
        <v>373</v>
      </c>
      <c r="D781" s="3"/>
      <c r="E781" s="4">
        <v>41</v>
      </c>
      <c r="F781" s="4"/>
      <c r="G781" s="3" t="s">
        <v>252</v>
      </c>
      <c r="H781" s="3" t="s">
        <v>23</v>
      </c>
      <c r="I781" s="4"/>
      <c r="J781" s="4"/>
      <c r="K781" s="4"/>
      <c r="L781" s="4"/>
      <c r="M781" s="4"/>
      <c r="N781" s="4"/>
      <c r="O781" s="4">
        <f t="shared" si="187"/>
        <v>41</v>
      </c>
      <c r="P781" s="4"/>
      <c r="Q781" s="4"/>
      <c r="R781" s="3"/>
      <c r="S781" s="3"/>
      <c r="T781" s="3" t="s">
        <v>154</v>
      </c>
      <c r="U781" s="3" t="s">
        <v>225</v>
      </c>
      <c r="V781" s="3"/>
      <c r="W781" s="3"/>
      <c r="X781" s="3"/>
      <c r="Y781" s="3"/>
      <c r="Z781" s="3"/>
      <c r="AA781" s="3" t="s">
        <v>181</v>
      </c>
      <c r="AB781" s="3" t="s">
        <v>404</v>
      </c>
      <c r="AC781" s="3" t="s">
        <v>405</v>
      </c>
      <c r="AD781" s="3" t="s">
        <v>501</v>
      </c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</row>
    <row r="782" spans="1:53">
      <c r="A782" s="1"/>
      <c r="B782" s="11" t="s">
        <v>542</v>
      </c>
      <c r="C782" s="12" t="s">
        <v>373</v>
      </c>
      <c r="D782" s="3"/>
      <c r="E782" s="4">
        <v>44</v>
      </c>
      <c r="F782" s="4"/>
      <c r="G782" s="3" t="s">
        <v>252</v>
      </c>
      <c r="H782" s="3" t="s">
        <v>23</v>
      </c>
      <c r="I782" s="4"/>
      <c r="J782" s="4"/>
      <c r="K782" s="4"/>
      <c r="L782" s="4"/>
      <c r="M782" s="4"/>
      <c r="N782" s="4"/>
      <c r="O782" s="4">
        <f t="shared" si="187"/>
        <v>44</v>
      </c>
      <c r="P782" s="4"/>
      <c r="Q782" s="4"/>
      <c r="R782" s="3" t="s">
        <v>354</v>
      </c>
      <c r="S782" s="3" t="s">
        <v>3</v>
      </c>
      <c r="T782" s="3" t="s">
        <v>154</v>
      </c>
      <c r="U782" s="3" t="s">
        <v>225</v>
      </c>
      <c r="V782" s="3"/>
      <c r="W782" s="3"/>
      <c r="X782" s="3"/>
      <c r="Y782" s="3"/>
      <c r="Z782" s="3"/>
      <c r="AA782" s="3" t="s">
        <v>181</v>
      </c>
      <c r="AB782" s="3" t="s">
        <v>404</v>
      </c>
      <c r="AC782" s="3" t="s">
        <v>405</v>
      </c>
      <c r="AD782" s="3" t="s">
        <v>501</v>
      </c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</row>
    <row r="783" spans="1:53">
      <c r="A783" s="1"/>
      <c r="B783" s="11" t="s">
        <v>1211</v>
      </c>
      <c r="C783" s="2" t="s">
        <v>374</v>
      </c>
      <c r="D783" s="3"/>
      <c r="E783" s="4">
        <v>38</v>
      </c>
      <c r="F783" s="4"/>
      <c r="G783" s="3" t="s">
        <v>33</v>
      </c>
      <c r="H783" s="3" t="s">
        <v>33</v>
      </c>
      <c r="I783" s="4"/>
      <c r="J783" s="4"/>
      <c r="K783" s="4"/>
      <c r="L783" s="4"/>
      <c r="M783" s="4"/>
      <c r="N783" s="4"/>
      <c r="O783" s="4">
        <f t="shared" si="187"/>
        <v>38</v>
      </c>
      <c r="P783" s="4"/>
      <c r="Q783" s="4"/>
      <c r="R783" s="3"/>
      <c r="S783" s="3"/>
      <c r="T783" s="3" t="s">
        <v>153</v>
      </c>
      <c r="U783" s="3"/>
      <c r="V783" s="3" t="s">
        <v>156</v>
      </c>
      <c r="W783" s="3" t="s">
        <v>416</v>
      </c>
      <c r="X783" s="3"/>
      <c r="Y783" s="3"/>
      <c r="Z783" s="3"/>
      <c r="AA783" s="3" t="s">
        <v>181</v>
      </c>
      <c r="AB783" s="3" t="s">
        <v>404</v>
      </c>
      <c r="AC783" s="3" t="s">
        <v>405</v>
      </c>
      <c r="AD783" s="3" t="s">
        <v>501</v>
      </c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</row>
    <row r="784" spans="1:53" s="206" customFormat="1">
      <c r="A784" s="206" t="s">
        <v>364</v>
      </c>
      <c r="B784" s="207" t="s">
        <v>1210</v>
      </c>
      <c r="C784" s="210" t="s">
        <v>1030</v>
      </c>
      <c r="D784" s="207" t="s">
        <v>480</v>
      </c>
      <c r="E784" s="208">
        <f t="shared" ref="E784:AZ784" si="188">SUM(E785:E791)</f>
        <v>240</v>
      </c>
      <c r="F784" s="208">
        <f t="shared" si="188"/>
        <v>0</v>
      </c>
      <c r="G784" s="208">
        <f t="shared" si="188"/>
        <v>0</v>
      </c>
      <c r="H784" s="208">
        <f t="shared" si="188"/>
        <v>0</v>
      </c>
      <c r="I784" s="208">
        <f t="shared" si="188"/>
        <v>0</v>
      </c>
      <c r="J784" s="208">
        <f t="shared" si="188"/>
        <v>0</v>
      </c>
      <c r="K784" s="208">
        <f t="shared" si="188"/>
        <v>0</v>
      </c>
      <c r="L784" s="208">
        <f t="shared" si="188"/>
        <v>0</v>
      </c>
      <c r="M784" s="208">
        <f t="shared" si="188"/>
        <v>0</v>
      </c>
      <c r="N784" s="208">
        <f t="shared" si="188"/>
        <v>0</v>
      </c>
      <c r="O784" s="208">
        <f t="shared" si="188"/>
        <v>241</v>
      </c>
      <c r="P784" s="208">
        <f t="shared" si="188"/>
        <v>0</v>
      </c>
      <c r="Q784" s="208">
        <f t="shared" si="188"/>
        <v>0</v>
      </c>
      <c r="R784" s="208">
        <f t="shared" si="188"/>
        <v>0</v>
      </c>
      <c r="S784" s="208">
        <f t="shared" si="188"/>
        <v>0</v>
      </c>
      <c r="T784" s="208">
        <f t="shared" si="188"/>
        <v>0</v>
      </c>
      <c r="U784" s="208">
        <f t="shared" si="188"/>
        <v>0</v>
      </c>
      <c r="V784" s="208">
        <f t="shared" si="188"/>
        <v>0</v>
      </c>
      <c r="W784" s="208">
        <f t="shared" si="188"/>
        <v>0</v>
      </c>
      <c r="X784" s="208">
        <f t="shared" si="188"/>
        <v>0</v>
      </c>
      <c r="Y784" s="208">
        <f t="shared" si="188"/>
        <v>0</v>
      </c>
      <c r="Z784" s="208">
        <f t="shared" si="188"/>
        <v>0</v>
      </c>
      <c r="AA784" s="208">
        <f t="shared" si="188"/>
        <v>0</v>
      </c>
      <c r="AB784" s="208">
        <f t="shared" si="188"/>
        <v>0</v>
      </c>
      <c r="AC784" s="208">
        <f t="shared" si="188"/>
        <v>0</v>
      </c>
      <c r="AD784" s="208">
        <f t="shared" si="188"/>
        <v>0</v>
      </c>
      <c r="AE784" s="208">
        <f t="shared" si="188"/>
        <v>0</v>
      </c>
      <c r="AF784" s="208">
        <f t="shared" si="188"/>
        <v>0</v>
      </c>
      <c r="AG784" s="208">
        <f t="shared" si="188"/>
        <v>0</v>
      </c>
      <c r="AH784" s="208">
        <f t="shared" si="188"/>
        <v>0</v>
      </c>
      <c r="AI784" s="208">
        <f t="shared" si="188"/>
        <v>0</v>
      </c>
      <c r="AJ784" s="208">
        <f t="shared" si="188"/>
        <v>0</v>
      </c>
      <c r="AK784" s="208">
        <f t="shared" si="188"/>
        <v>0</v>
      </c>
      <c r="AL784" s="208">
        <f t="shared" si="188"/>
        <v>0</v>
      </c>
      <c r="AM784" s="208">
        <f t="shared" si="188"/>
        <v>0</v>
      </c>
      <c r="AN784" s="208">
        <f t="shared" si="188"/>
        <v>0</v>
      </c>
      <c r="AO784" s="208">
        <f t="shared" si="188"/>
        <v>0</v>
      </c>
      <c r="AP784" s="208">
        <f t="shared" si="188"/>
        <v>0</v>
      </c>
      <c r="AQ784" s="208">
        <f t="shared" si="188"/>
        <v>0</v>
      </c>
      <c r="AR784" s="208">
        <f t="shared" si="188"/>
        <v>0</v>
      </c>
      <c r="AS784" s="208">
        <f t="shared" si="188"/>
        <v>0</v>
      </c>
      <c r="AT784" s="208">
        <f t="shared" si="188"/>
        <v>0</v>
      </c>
      <c r="AU784" s="208">
        <f t="shared" si="188"/>
        <v>0</v>
      </c>
      <c r="AV784" s="208">
        <f t="shared" si="188"/>
        <v>0</v>
      </c>
      <c r="AW784" s="208">
        <f t="shared" si="188"/>
        <v>0</v>
      </c>
      <c r="AX784" s="208">
        <f t="shared" si="188"/>
        <v>0</v>
      </c>
      <c r="AY784" s="208">
        <f t="shared" si="188"/>
        <v>0</v>
      </c>
      <c r="AZ784" s="208">
        <f t="shared" si="188"/>
        <v>0</v>
      </c>
      <c r="BA784" s="209"/>
    </row>
    <row r="785" spans="1:52">
      <c r="A785" s="1"/>
      <c r="B785" s="11">
        <v>148</v>
      </c>
      <c r="C785" s="217" t="s">
        <v>1203</v>
      </c>
      <c r="D785" s="3"/>
      <c r="E785" s="11"/>
      <c r="F785" s="4"/>
      <c r="G785" s="3" t="s">
        <v>33</v>
      </c>
      <c r="H785" s="3" t="s">
        <v>33</v>
      </c>
      <c r="I785" s="4"/>
      <c r="J785" s="4"/>
      <c r="K785" s="4"/>
      <c r="L785" s="4"/>
      <c r="M785" s="4"/>
      <c r="N785" s="4"/>
      <c r="O785" s="4">
        <v>1</v>
      </c>
      <c r="P785" s="4"/>
      <c r="Q785" s="4"/>
      <c r="R785" s="3" t="s">
        <v>354</v>
      </c>
      <c r="S785" s="4"/>
      <c r="T785" s="3"/>
      <c r="U785" s="3"/>
      <c r="V785" s="3"/>
      <c r="W785" s="3"/>
      <c r="X785" s="3"/>
      <c r="Y785" s="3"/>
      <c r="Z785" s="3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3"/>
      <c r="AP785" s="4"/>
      <c r="AQ785" s="4"/>
      <c r="AR785" s="4"/>
      <c r="AS785" s="4"/>
      <c r="AT785" s="4"/>
      <c r="AU785" s="4"/>
      <c r="AV785" s="4"/>
      <c r="AW785" s="4"/>
      <c r="AX785" s="4"/>
      <c r="AY785" s="3"/>
      <c r="AZ785" s="4"/>
    </row>
    <row r="786" spans="1:52">
      <c r="A786" s="1"/>
      <c r="B786" s="11" t="s">
        <v>954</v>
      </c>
      <c r="C786" s="2" t="s">
        <v>374</v>
      </c>
      <c r="D786" s="3"/>
      <c r="E786" s="4">
        <v>28</v>
      </c>
      <c r="F786" s="4"/>
      <c r="G786" s="3" t="s">
        <v>513</v>
      </c>
      <c r="H786" s="3" t="s">
        <v>455</v>
      </c>
      <c r="I786" s="4"/>
      <c r="J786" s="4"/>
      <c r="K786" s="4"/>
      <c r="L786" s="4"/>
      <c r="M786" s="4"/>
      <c r="N786" s="4"/>
      <c r="O786" s="4">
        <f t="shared" ref="O786:O791" si="189">+E786</f>
        <v>28</v>
      </c>
      <c r="P786" s="4"/>
      <c r="Q786" s="4"/>
      <c r="R786" s="3" t="s">
        <v>354</v>
      </c>
      <c r="S786" s="3" t="s">
        <v>3</v>
      </c>
      <c r="T786" s="3" t="s">
        <v>191</v>
      </c>
      <c r="U786" s="3" t="s">
        <v>559</v>
      </c>
      <c r="V786" s="3" t="s">
        <v>192</v>
      </c>
      <c r="W786" s="3" t="s">
        <v>416</v>
      </c>
      <c r="X786" s="3"/>
      <c r="Y786" s="3"/>
      <c r="Z786" s="3"/>
      <c r="AA786" s="3" t="s">
        <v>181</v>
      </c>
      <c r="AB786" s="3" t="s">
        <v>404</v>
      </c>
      <c r="AC786" s="3" t="s">
        <v>405</v>
      </c>
      <c r="AD786" s="3" t="s">
        <v>501</v>
      </c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3"/>
      <c r="AZ786" s="4"/>
    </row>
    <row r="787" spans="1:52">
      <c r="A787" s="1"/>
      <c r="B787" s="11" t="s">
        <v>955</v>
      </c>
      <c r="C787" s="12" t="s">
        <v>373</v>
      </c>
      <c r="D787" s="3"/>
      <c r="E787" s="4">
        <v>41</v>
      </c>
      <c r="F787" s="4"/>
      <c r="G787" s="3" t="s">
        <v>252</v>
      </c>
      <c r="H787" s="3" t="s">
        <v>23</v>
      </c>
      <c r="I787" s="4"/>
      <c r="J787" s="4"/>
      <c r="K787" s="4"/>
      <c r="L787" s="4"/>
      <c r="M787" s="4"/>
      <c r="N787" s="4"/>
      <c r="O787" s="4">
        <f t="shared" si="189"/>
        <v>41</v>
      </c>
      <c r="P787" s="4"/>
      <c r="Q787" s="4"/>
      <c r="R787" s="3"/>
      <c r="S787" s="3"/>
      <c r="T787" s="3" t="s">
        <v>154</v>
      </c>
      <c r="U787" s="3" t="s">
        <v>225</v>
      </c>
      <c r="V787" s="3"/>
      <c r="W787" s="3"/>
      <c r="X787" s="3"/>
      <c r="Y787" s="3"/>
      <c r="Z787" s="3"/>
      <c r="AA787" s="3" t="s">
        <v>181</v>
      </c>
      <c r="AB787" s="3" t="s">
        <v>404</v>
      </c>
      <c r="AC787" s="3" t="s">
        <v>405</v>
      </c>
      <c r="AD787" s="3" t="s">
        <v>501</v>
      </c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</row>
    <row r="788" spans="1:52">
      <c r="A788" s="1"/>
      <c r="B788" s="11" t="s">
        <v>744</v>
      </c>
      <c r="C788" s="12" t="s">
        <v>373</v>
      </c>
      <c r="D788" s="3"/>
      <c r="E788" s="4">
        <v>39</v>
      </c>
      <c r="F788" s="4"/>
      <c r="G788" s="3" t="s">
        <v>252</v>
      </c>
      <c r="H788" s="3" t="s">
        <v>23</v>
      </c>
      <c r="I788" s="4"/>
      <c r="J788" s="4"/>
      <c r="K788" s="4"/>
      <c r="L788" s="4"/>
      <c r="M788" s="4"/>
      <c r="N788" s="4"/>
      <c r="O788" s="4">
        <f t="shared" si="189"/>
        <v>39</v>
      </c>
      <c r="P788" s="4"/>
      <c r="Q788" s="4"/>
      <c r="R788" s="3"/>
      <c r="S788" s="3"/>
      <c r="T788" s="3" t="s">
        <v>154</v>
      </c>
      <c r="U788" s="3" t="s">
        <v>225</v>
      </c>
      <c r="V788" s="3"/>
      <c r="W788" s="3"/>
      <c r="X788" s="3"/>
      <c r="Y788" s="3"/>
      <c r="Z788" s="3"/>
      <c r="AA788" s="3" t="s">
        <v>181</v>
      </c>
      <c r="AB788" s="3" t="s">
        <v>404</v>
      </c>
      <c r="AC788" s="3" t="s">
        <v>405</v>
      </c>
      <c r="AD788" s="3" t="s">
        <v>501</v>
      </c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</row>
    <row r="789" spans="1:52">
      <c r="A789" s="1"/>
      <c r="B789" s="11" t="s">
        <v>978</v>
      </c>
      <c r="C789" s="12" t="s">
        <v>373</v>
      </c>
      <c r="D789" s="3"/>
      <c r="E789" s="4">
        <v>45</v>
      </c>
      <c r="F789" s="4"/>
      <c r="G789" s="3" t="s">
        <v>252</v>
      </c>
      <c r="H789" s="3" t="s">
        <v>23</v>
      </c>
      <c r="I789" s="4"/>
      <c r="J789" s="4"/>
      <c r="K789" s="4"/>
      <c r="L789" s="4"/>
      <c r="M789" s="4"/>
      <c r="N789" s="4"/>
      <c r="O789" s="4">
        <f t="shared" si="189"/>
        <v>45</v>
      </c>
      <c r="P789" s="4"/>
      <c r="Q789" s="4"/>
      <c r="R789" s="3"/>
      <c r="S789" s="3"/>
      <c r="T789" s="3" t="s">
        <v>154</v>
      </c>
      <c r="U789" s="3" t="s">
        <v>225</v>
      </c>
      <c r="V789" s="3"/>
      <c r="W789" s="3"/>
      <c r="X789" s="3"/>
      <c r="Y789" s="3"/>
      <c r="Z789" s="3"/>
      <c r="AA789" s="3" t="s">
        <v>181</v>
      </c>
      <c r="AB789" s="3" t="s">
        <v>404</v>
      </c>
      <c r="AC789" s="3" t="s">
        <v>405</v>
      </c>
      <c r="AD789" s="3" t="s">
        <v>501</v>
      </c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</row>
    <row r="790" spans="1:52">
      <c r="A790" s="1"/>
      <c r="B790" s="11" t="s">
        <v>979</v>
      </c>
      <c r="C790" s="12" t="s">
        <v>373</v>
      </c>
      <c r="D790" s="3"/>
      <c r="E790" s="4">
        <v>44</v>
      </c>
      <c r="F790" s="4"/>
      <c r="G790" s="3" t="s">
        <v>252</v>
      </c>
      <c r="H790" s="3" t="s">
        <v>23</v>
      </c>
      <c r="I790" s="4"/>
      <c r="J790" s="4"/>
      <c r="K790" s="4"/>
      <c r="L790" s="4"/>
      <c r="M790" s="4"/>
      <c r="N790" s="4"/>
      <c r="O790" s="4">
        <f t="shared" si="189"/>
        <v>44</v>
      </c>
      <c r="P790" s="4"/>
      <c r="Q790" s="4"/>
      <c r="R790" s="3"/>
      <c r="S790" s="3"/>
      <c r="T790" s="3" t="s">
        <v>154</v>
      </c>
      <c r="U790" s="3" t="s">
        <v>225</v>
      </c>
      <c r="V790" s="3"/>
      <c r="W790" s="3"/>
      <c r="X790" s="3"/>
      <c r="Y790" s="3"/>
      <c r="Z790" s="3"/>
      <c r="AA790" s="3" t="s">
        <v>181</v>
      </c>
      <c r="AB790" s="3" t="s">
        <v>404</v>
      </c>
      <c r="AC790" s="3" t="s">
        <v>405</v>
      </c>
      <c r="AD790" s="3" t="s">
        <v>501</v>
      </c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</row>
    <row r="791" spans="1:52">
      <c r="A791" s="1"/>
      <c r="B791" s="11" t="s">
        <v>927</v>
      </c>
      <c r="C791" s="2" t="s">
        <v>374</v>
      </c>
      <c r="D791" s="3"/>
      <c r="E791" s="4">
        <v>43</v>
      </c>
      <c r="F791" s="4"/>
      <c r="G791" s="3" t="s">
        <v>513</v>
      </c>
      <c r="H791" s="3" t="s">
        <v>455</v>
      </c>
      <c r="I791" s="4"/>
      <c r="J791" s="4"/>
      <c r="K791" s="4"/>
      <c r="L791" s="4"/>
      <c r="M791" s="4"/>
      <c r="N791" s="4"/>
      <c r="O791" s="4">
        <f t="shared" si="189"/>
        <v>43</v>
      </c>
      <c r="P791" s="4"/>
      <c r="Q791" s="4"/>
      <c r="R791" s="3" t="s">
        <v>354</v>
      </c>
      <c r="S791" s="3" t="s">
        <v>3</v>
      </c>
      <c r="T791" s="3" t="s">
        <v>153</v>
      </c>
      <c r="U791" s="3" t="s">
        <v>559</v>
      </c>
      <c r="V791" s="3" t="s">
        <v>156</v>
      </c>
      <c r="W791" s="3" t="s">
        <v>416</v>
      </c>
      <c r="X791" s="3"/>
      <c r="Y791" s="3"/>
      <c r="Z791" s="3"/>
      <c r="AA791" s="3" t="s">
        <v>181</v>
      </c>
      <c r="AB791" s="3" t="s">
        <v>404</v>
      </c>
      <c r="AC791" s="3" t="s">
        <v>405</v>
      </c>
      <c r="AD791" s="3" t="s">
        <v>501</v>
      </c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</row>
    <row r="792" spans="1:52">
      <c r="B792" s="22"/>
      <c r="C792" s="23"/>
      <c r="D792" s="23"/>
      <c r="E792" s="20">
        <f t="shared" ref="E792:AZ792" si="190">SUM(E7:E791)/3</f>
        <v>24803.399999999994</v>
      </c>
      <c r="F792" s="20">
        <f t="shared" si="190"/>
        <v>0</v>
      </c>
      <c r="G792" s="20">
        <f t="shared" si="190"/>
        <v>0</v>
      </c>
      <c r="H792" s="20">
        <f t="shared" si="190"/>
        <v>0</v>
      </c>
      <c r="I792" s="20">
        <f t="shared" si="190"/>
        <v>0</v>
      </c>
      <c r="J792" s="20">
        <f t="shared" si="190"/>
        <v>0</v>
      </c>
      <c r="K792" s="20">
        <f t="shared" si="190"/>
        <v>0</v>
      </c>
      <c r="L792" s="20">
        <f t="shared" si="190"/>
        <v>0</v>
      </c>
      <c r="M792" s="20">
        <f t="shared" si="190"/>
        <v>0</v>
      </c>
      <c r="N792" s="20">
        <f t="shared" si="190"/>
        <v>0</v>
      </c>
      <c r="O792" s="20">
        <f t="shared" si="190"/>
        <v>12341.9</v>
      </c>
      <c r="P792" s="20">
        <f t="shared" si="190"/>
        <v>10637.500000000002</v>
      </c>
      <c r="Q792" s="20">
        <f t="shared" si="190"/>
        <v>0</v>
      </c>
      <c r="R792" s="20">
        <f t="shared" si="190"/>
        <v>0</v>
      </c>
      <c r="S792" s="20">
        <f t="shared" si="190"/>
        <v>0</v>
      </c>
      <c r="T792" s="20">
        <f t="shared" si="190"/>
        <v>0</v>
      </c>
      <c r="U792" s="20">
        <f t="shared" si="190"/>
        <v>0</v>
      </c>
      <c r="V792" s="20">
        <f t="shared" si="190"/>
        <v>0</v>
      </c>
      <c r="W792" s="20">
        <f t="shared" si="190"/>
        <v>0</v>
      </c>
      <c r="X792" s="20">
        <f t="shared" si="190"/>
        <v>0</v>
      </c>
      <c r="Y792" s="20">
        <f t="shared" si="190"/>
        <v>0</v>
      </c>
      <c r="Z792" s="20">
        <f t="shared" si="190"/>
        <v>0</v>
      </c>
      <c r="AA792" s="20">
        <f t="shared" si="190"/>
        <v>0</v>
      </c>
      <c r="AB792" s="20">
        <f t="shared" si="190"/>
        <v>0</v>
      </c>
      <c r="AC792" s="20">
        <f t="shared" si="190"/>
        <v>0</v>
      </c>
      <c r="AD792" s="20">
        <f t="shared" si="190"/>
        <v>0</v>
      </c>
      <c r="AE792" s="20">
        <f t="shared" si="190"/>
        <v>0</v>
      </c>
      <c r="AF792" s="20">
        <f t="shared" si="190"/>
        <v>0</v>
      </c>
      <c r="AG792" s="20">
        <f t="shared" si="190"/>
        <v>0</v>
      </c>
      <c r="AH792" s="20">
        <f t="shared" si="190"/>
        <v>2020</v>
      </c>
      <c r="AI792" s="20">
        <f t="shared" si="190"/>
        <v>0</v>
      </c>
      <c r="AJ792" s="20">
        <f t="shared" si="190"/>
        <v>0</v>
      </c>
      <c r="AK792" s="20">
        <f t="shared" si="190"/>
        <v>0</v>
      </c>
      <c r="AL792" s="20">
        <f t="shared" si="190"/>
        <v>0</v>
      </c>
      <c r="AM792" s="20">
        <f t="shared" si="190"/>
        <v>0</v>
      </c>
      <c r="AN792" s="20">
        <f t="shared" si="190"/>
        <v>0</v>
      </c>
      <c r="AO792" s="20">
        <f t="shared" si="190"/>
        <v>0</v>
      </c>
      <c r="AP792" s="20">
        <f t="shared" si="190"/>
        <v>0</v>
      </c>
      <c r="AQ792" s="20">
        <f t="shared" si="190"/>
        <v>0</v>
      </c>
      <c r="AR792" s="20">
        <f t="shared" si="190"/>
        <v>9492.6999999999989</v>
      </c>
      <c r="AS792" s="20">
        <f t="shared" si="190"/>
        <v>28475.100000000006</v>
      </c>
      <c r="AT792" s="20">
        <f t="shared" si="190"/>
        <v>0</v>
      </c>
      <c r="AU792" s="20">
        <f t="shared" si="190"/>
        <v>695.09999999999991</v>
      </c>
      <c r="AV792" s="20">
        <f t="shared" si="190"/>
        <v>88</v>
      </c>
      <c r="AW792" s="20">
        <f t="shared" si="190"/>
        <v>0</v>
      </c>
      <c r="AX792" s="20">
        <f t="shared" si="190"/>
        <v>0</v>
      </c>
      <c r="AY792" s="20">
        <f t="shared" si="190"/>
        <v>0</v>
      </c>
      <c r="AZ792" s="20">
        <f t="shared" si="190"/>
        <v>0</v>
      </c>
    </row>
    <row r="793" spans="1:52">
      <c r="B793" s="24"/>
      <c r="C793" s="7"/>
      <c r="D793" s="25"/>
      <c r="E793" s="26"/>
      <c r="AA793" s="27"/>
      <c r="AB793" s="27"/>
      <c r="AC793" s="27"/>
      <c r="AD793" s="27"/>
      <c r="AE793" s="27"/>
      <c r="AF793" s="27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</row>
    <row r="794" spans="1:52">
      <c r="B794" s="29" t="s">
        <v>325</v>
      </c>
      <c r="C794" s="23"/>
      <c r="D794" s="22"/>
      <c r="E794" s="30">
        <f>E795+E798+E803</f>
        <v>22730.400000000001</v>
      </c>
      <c r="F794" s="31" t="s">
        <v>4</v>
      </c>
      <c r="G794" s="36">
        <f>+E794-E792</f>
        <v>-2072.9999999999927</v>
      </c>
      <c r="AA794" s="27"/>
      <c r="AB794" s="27"/>
      <c r="AC794" s="27"/>
      <c r="AD794" s="27"/>
      <c r="AE794" s="27"/>
      <c r="AF794" s="27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</row>
    <row r="795" spans="1:52">
      <c r="B795" s="17" t="s">
        <v>323</v>
      </c>
      <c r="C795" s="31" t="s">
        <v>326</v>
      </c>
      <c r="D795" s="17"/>
      <c r="E795" s="30">
        <f>SUM(E796:L797)</f>
        <v>7954.2999999999993</v>
      </c>
      <c r="F795" s="31" t="s">
        <v>4</v>
      </c>
      <c r="G795" s="32"/>
      <c r="AA795" s="27"/>
      <c r="AB795" s="27"/>
      <c r="AC795" s="27"/>
      <c r="AD795" s="27"/>
      <c r="AE795" s="27"/>
      <c r="AF795" s="27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</row>
    <row r="796" spans="1:52">
      <c r="B796" s="33" t="s">
        <v>324</v>
      </c>
      <c r="C796" s="23" t="s">
        <v>327</v>
      </c>
      <c r="D796" s="22" t="s">
        <v>480</v>
      </c>
      <c r="E796" s="34">
        <f>SUMIFS($E$6:$E$791,$D$6:$D$791,D796)</f>
        <v>7363.2999999999993</v>
      </c>
      <c r="F796" s="23" t="s">
        <v>4</v>
      </c>
      <c r="AA796" s="27"/>
      <c r="AB796" s="27"/>
      <c r="AC796" s="27"/>
      <c r="AD796" s="27"/>
      <c r="AE796" s="27"/>
      <c r="AF796" s="27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</row>
    <row r="797" spans="1:52">
      <c r="B797" s="33" t="s">
        <v>324</v>
      </c>
      <c r="C797" s="23" t="s">
        <v>328</v>
      </c>
      <c r="D797" s="22" t="s">
        <v>479</v>
      </c>
      <c r="E797" s="34">
        <f>SUMIFS($E$6:$E$791,$D$6:$D$791,D797)</f>
        <v>591</v>
      </c>
      <c r="F797" s="23" t="s">
        <v>4</v>
      </c>
      <c r="AA797" s="27"/>
      <c r="AB797" s="27"/>
      <c r="AC797" s="27"/>
      <c r="AD797" s="27"/>
      <c r="AE797" s="27"/>
      <c r="AF797" s="27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</row>
    <row r="798" spans="1:52">
      <c r="B798" s="17" t="s">
        <v>323</v>
      </c>
      <c r="C798" s="31" t="s">
        <v>567</v>
      </c>
      <c r="D798" s="22"/>
      <c r="E798" s="30">
        <f>SUM(E799:L802)</f>
        <v>14776.100000000002</v>
      </c>
      <c r="F798" s="31" t="s">
        <v>4</v>
      </c>
      <c r="AA798" s="27"/>
      <c r="AB798" s="27"/>
      <c r="AC798" s="27"/>
      <c r="AD798" s="27"/>
      <c r="AE798" s="27"/>
      <c r="AF798" s="27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</row>
    <row r="799" spans="1:52">
      <c r="B799" s="35" t="s">
        <v>323</v>
      </c>
      <c r="C799" s="23" t="s">
        <v>566</v>
      </c>
      <c r="D799" s="22" t="s">
        <v>548</v>
      </c>
      <c r="E799" s="34">
        <f>SUMIFS($E$6:$E$791,$D$6:$D$791,D799)</f>
        <v>4216</v>
      </c>
      <c r="F799" s="23" t="s">
        <v>4</v>
      </c>
      <c r="AA799" s="27"/>
      <c r="AB799" s="27"/>
      <c r="AC799" s="27"/>
      <c r="AD799" s="27"/>
      <c r="AE799" s="27"/>
      <c r="AF799" s="27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</row>
    <row r="800" spans="1:52">
      <c r="B800" s="33" t="s">
        <v>324</v>
      </c>
      <c r="C800" s="23" t="s">
        <v>1215</v>
      </c>
      <c r="D800" s="22" t="s">
        <v>1214</v>
      </c>
      <c r="E800" s="34">
        <f>SUMIFS($E$6:$E$791,$D$6:$D$791,D800)</f>
        <v>9865.0000000000018</v>
      </c>
      <c r="F800" s="23" t="s">
        <v>4</v>
      </c>
      <c r="AA800" s="27"/>
      <c r="AB800" s="27"/>
      <c r="AC800" s="27"/>
      <c r="AD800" s="27"/>
      <c r="AE800" s="27"/>
      <c r="AF800" s="27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</row>
    <row r="801" spans="2:50">
      <c r="B801" s="33" t="s">
        <v>324</v>
      </c>
      <c r="C801" s="23" t="s">
        <v>1216</v>
      </c>
      <c r="D801" s="22" t="s">
        <v>1217</v>
      </c>
      <c r="E801" s="34"/>
      <c r="F801" s="23" t="s">
        <v>4</v>
      </c>
      <c r="AA801" s="27"/>
      <c r="AB801" s="27"/>
      <c r="AC801" s="27"/>
      <c r="AD801" s="27"/>
      <c r="AE801" s="27"/>
      <c r="AF801" s="27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</row>
    <row r="802" spans="2:50" ht="14.4" thickBot="1">
      <c r="B802" s="66" t="s">
        <v>324</v>
      </c>
      <c r="C802" s="23" t="s">
        <v>1218</v>
      </c>
      <c r="D802" s="22" t="s">
        <v>1219</v>
      </c>
      <c r="E802" s="34">
        <f>SUMIFS($E$6:$E$791,$D$6:$D$791,D802)</f>
        <v>695.1</v>
      </c>
      <c r="F802" s="67" t="s">
        <v>4</v>
      </c>
      <c r="AA802" s="27"/>
      <c r="AB802" s="27"/>
      <c r="AC802" s="27"/>
      <c r="AD802" s="27"/>
      <c r="AE802" s="27"/>
      <c r="AF802" s="27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</row>
    <row r="803" spans="2:50" ht="16.2" thickBot="1">
      <c r="B803" s="17" t="s">
        <v>323</v>
      </c>
      <c r="C803" s="31" t="s">
        <v>564</v>
      </c>
      <c r="D803" s="22" t="s">
        <v>565</v>
      </c>
      <c r="E803" s="34">
        <f>SUMIFS($E$6:$E$791,$D$6:$D$791,D803)</f>
        <v>0</v>
      </c>
      <c r="F803" s="31" t="s">
        <v>4</v>
      </c>
      <c r="K803" s="285">
        <v>7.4119999999999999</v>
      </c>
      <c r="L803" s="286">
        <v>7.9539999999999997</v>
      </c>
      <c r="M803" s="27">
        <f>+L803-K803</f>
        <v>0.54199999999999982</v>
      </c>
      <c r="AA803" s="27"/>
      <c r="AB803" s="27"/>
      <c r="AC803" s="27"/>
      <c r="AD803" s="27"/>
      <c r="AE803" s="27"/>
      <c r="AF803" s="27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</row>
    <row r="804" spans="2:50">
      <c r="B804" s="27" t="s">
        <v>402</v>
      </c>
      <c r="D804" s="36"/>
      <c r="E804" s="37">
        <f>N6</f>
        <v>0</v>
      </c>
    </row>
    <row r="805" spans="2:50">
      <c r="B805" s="27" t="s">
        <v>403</v>
      </c>
      <c r="D805" s="36"/>
      <c r="E805" s="28">
        <f>O6</f>
        <v>12341.900000000001</v>
      </c>
    </row>
    <row r="806" spans="2:50">
      <c r="B806" s="27" t="s">
        <v>484</v>
      </c>
      <c r="E806" s="38">
        <f>P6</f>
        <v>10637.5</v>
      </c>
    </row>
    <row r="808" spans="2:50">
      <c r="E808" s="220"/>
      <c r="F808" s="272"/>
    </row>
    <row r="809" spans="2:50">
      <c r="E809" s="220"/>
    </row>
    <row r="811" spans="2:50">
      <c r="D811" s="22" t="s">
        <v>480</v>
      </c>
    </row>
    <row r="812" spans="2:50">
      <c r="D812" s="22" t="s">
        <v>479</v>
      </c>
    </row>
    <row r="813" spans="2:50">
      <c r="D813" s="22" t="s">
        <v>548</v>
      </c>
    </row>
    <row r="814" spans="2:50">
      <c r="D814" s="22"/>
    </row>
    <row r="815" spans="2:50">
      <c r="D815" s="22" t="s">
        <v>1214</v>
      </c>
    </row>
    <row r="816" spans="2:50">
      <c r="D816" s="22" t="s">
        <v>1217</v>
      </c>
    </row>
    <row r="817" spans="4:4">
      <c r="D817" s="22" t="s">
        <v>1219</v>
      </c>
    </row>
    <row r="818" spans="4:4">
      <c r="D818" s="22" t="s">
        <v>565</v>
      </c>
    </row>
  </sheetData>
  <autoFilter ref="A6:AZ806" xr:uid="{00000000-0001-0000-0600-000000000000}"/>
  <mergeCells count="54">
    <mergeCell ref="A2:AZ2"/>
    <mergeCell ref="AV4:AV5"/>
    <mergeCell ref="AZ3:AZ5"/>
    <mergeCell ref="H3:H5"/>
    <mergeCell ref="B3:B4"/>
    <mergeCell ref="C3:C5"/>
    <mergeCell ref="D3:D5"/>
    <mergeCell ref="E3:E5"/>
    <mergeCell ref="G3:G5"/>
    <mergeCell ref="X4:X5"/>
    <mergeCell ref="AG4:AG5"/>
    <mergeCell ref="R4:R5"/>
    <mergeCell ref="AH4:AH5"/>
    <mergeCell ref="AE4:AF4"/>
    <mergeCell ref="M4:M5"/>
    <mergeCell ref="N4:N5"/>
    <mergeCell ref="Y4:Y5"/>
    <mergeCell ref="V4:V5"/>
    <mergeCell ref="W4:W5"/>
    <mergeCell ref="Z4:Z5"/>
    <mergeCell ref="F3:F5"/>
    <mergeCell ref="I3:I5"/>
    <mergeCell ref="J3:J5"/>
    <mergeCell ref="K3:K5"/>
    <mergeCell ref="S4:S5"/>
    <mergeCell ref="U4:U5"/>
    <mergeCell ref="P4:P5"/>
    <mergeCell ref="M3:Q3"/>
    <mergeCell ref="Q4:Q5"/>
    <mergeCell ref="L3:L5"/>
    <mergeCell ref="O4:O5"/>
    <mergeCell ref="AA3:AF3"/>
    <mergeCell ref="A1:AZ1"/>
    <mergeCell ref="AA4:AD4"/>
    <mergeCell ref="T4:T5"/>
    <mergeCell ref="AP4:AP5"/>
    <mergeCell ref="AY3:AY5"/>
    <mergeCell ref="R3:S3"/>
    <mergeCell ref="T3:Z3"/>
    <mergeCell ref="AO3:AX3"/>
    <mergeCell ref="AO4:AO5"/>
    <mergeCell ref="AQ4:AQ5"/>
    <mergeCell ref="AX4:AX5"/>
    <mergeCell ref="AW4:AW5"/>
    <mergeCell ref="AG3:AN3"/>
    <mergeCell ref="AM4:AN4"/>
    <mergeCell ref="AK4:AK5"/>
    <mergeCell ref="AT4:AT5"/>
    <mergeCell ref="AI4:AI5"/>
    <mergeCell ref="AR4:AR5"/>
    <mergeCell ref="AL4:AL5"/>
    <mergeCell ref="AU4:AU5"/>
    <mergeCell ref="AS4:AS5"/>
    <mergeCell ref="AJ4:AJ5"/>
  </mergeCells>
  <phoneticPr fontId="18" type="noConversion"/>
  <printOptions horizontalCentered="1"/>
  <pageMargins left="0.31496062992125984" right="0.19685039370078741" top="0.39370078740157483" bottom="0.27559055118110237" header="0.51181102362204722" footer="0.51181102362204722"/>
  <pageSetup paperSize="8" scale="3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 filterMode="1">
    <tabColor rgb="FF92D050"/>
    <pageSetUpPr fitToPage="1"/>
  </sheetPr>
  <dimension ref="A1:AS163"/>
  <sheetViews>
    <sheetView showGridLines="0" tabSelected="1" zoomScale="70" zoomScaleNormal="70" workbookViewId="0">
      <pane xSplit="3" ySplit="4" topLeftCell="AN5" activePane="bottomRight" state="frozen"/>
      <selection activeCell="G24" sqref="G24"/>
      <selection pane="topRight" activeCell="G24" sqref="G24"/>
      <selection pane="bottomLeft" activeCell="G24" sqref="G24"/>
      <selection pane="bottomRight" activeCell="AO31" sqref="AO31"/>
    </sheetView>
  </sheetViews>
  <sheetFormatPr defaultColWidth="9.109375" defaultRowHeight="15" customHeight="1"/>
  <cols>
    <col min="1" max="1" width="6.44140625" style="102" bestFit="1" customWidth="1"/>
    <col min="2" max="2" width="45.6640625" style="102" customWidth="1"/>
    <col min="3" max="3" width="15.44140625" style="102" customWidth="1"/>
    <col min="4" max="4" width="6.109375" style="102" bestFit="1" customWidth="1"/>
    <col min="5" max="5" width="9.5546875" style="265" bestFit="1" customWidth="1"/>
    <col min="6" max="7" width="9.88671875" style="265" bestFit="1" customWidth="1"/>
    <col min="8" max="9" width="9.5546875" style="265" bestFit="1" customWidth="1"/>
    <col min="10" max="10" width="9.88671875" style="265" bestFit="1" customWidth="1"/>
    <col min="11" max="22" width="9.5546875" style="265" bestFit="1" customWidth="1"/>
    <col min="23" max="23" width="9.88671875" style="265" bestFit="1" customWidth="1"/>
    <col min="24" max="24" width="9.6640625" style="265" bestFit="1" customWidth="1"/>
    <col min="25" max="25" width="11.5546875" style="265" bestFit="1" customWidth="1"/>
    <col min="26" max="27" width="9.88671875" style="265" bestFit="1" customWidth="1"/>
    <col min="28" max="30" width="9.5546875" style="265" bestFit="1" customWidth="1"/>
    <col min="31" max="31" width="9.6640625" style="265" bestFit="1" customWidth="1"/>
    <col min="32" max="32" width="9.44140625" style="265" bestFit="1" customWidth="1"/>
    <col min="33" max="34" width="9.5546875" style="265" bestFit="1" customWidth="1"/>
    <col min="35" max="36" width="9.88671875" style="265" bestFit="1" customWidth="1"/>
    <col min="37" max="37" width="9.5546875" style="265" bestFit="1" customWidth="1"/>
    <col min="38" max="39" width="9.5546875" style="271" bestFit="1" customWidth="1"/>
    <col min="40" max="40" width="15" style="354" bestFit="1" customWidth="1"/>
    <col min="41" max="41" width="20.33203125" style="102" customWidth="1"/>
    <col min="42" max="42" width="10.109375" style="271" customWidth="1"/>
    <col min="43" max="16384" width="9.109375" style="102"/>
  </cols>
  <sheetData>
    <row r="1" spans="1:42" s="100" customFormat="1" ht="20.25" customHeight="1">
      <c r="A1" s="328" t="s">
        <v>411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49"/>
      <c r="AO1" s="328"/>
    </row>
    <row r="2" spans="1:42" s="100" customFormat="1" ht="20.25" customHeight="1">
      <c r="A2" s="328" t="s">
        <v>1272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49"/>
      <c r="AO2" s="328"/>
    </row>
    <row r="3" spans="1:42" ht="15.6">
      <c r="A3" s="204"/>
      <c r="B3" s="205"/>
      <c r="C3" s="205"/>
      <c r="D3" s="205"/>
      <c r="E3" s="329" t="s">
        <v>875</v>
      </c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50" t="s">
        <v>319</v>
      </c>
      <c r="AO3" s="329" t="s">
        <v>5</v>
      </c>
      <c r="AP3" s="102"/>
    </row>
    <row r="4" spans="1:42" ht="52.8">
      <c r="A4" s="205" t="s">
        <v>1</v>
      </c>
      <c r="B4" s="205" t="s">
        <v>39</v>
      </c>
      <c r="C4" s="205" t="s">
        <v>40</v>
      </c>
      <c r="D4" s="205" t="s">
        <v>41</v>
      </c>
      <c r="E4" s="253" t="s">
        <v>1222</v>
      </c>
      <c r="F4" s="253" t="s">
        <v>906</v>
      </c>
      <c r="G4" s="253" t="s">
        <v>907</v>
      </c>
      <c r="H4" s="253" t="s">
        <v>908</v>
      </c>
      <c r="I4" s="253" t="s">
        <v>942</v>
      </c>
      <c r="J4" s="253" t="s">
        <v>1223</v>
      </c>
      <c r="K4" s="253" t="s">
        <v>1224</v>
      </c>
      <c r="L4" s="253" t="s">
        <v>1225</v>
      </c>
      <c r="M4" s="253" t="s">
        <v>981</v>
      </c>
      <c r="N4" s="253" t="s">
        <v>1226</v>
      </c>
      <c r="O4" s="253" t="s">
        <v>984</v>
      </c>
      <c r="P4" s="253" t="s">
        <v>1221</v>
      </c>
      <c r="Q4" s="253" t="s">
        <v>1227</v>
      </c>
      <c r="R4" s="253" t="s">
        <v>1228</v>
      </c>
      <c r="S4" s="253" t="s">
        <v>1229</v>
      </c>
      <c r="T4" s="253" t="s">
        <v>1230</v>
      </c>
      <c r="U4" s="253" t="s">
        <v>1231</v>
      </c>
      <c r="V4" s="253" t="s">
        <v>1232</v>
      </c>
      <c r="W4" s="253" t="s">
        <v>1233</v>
      </c>
      <c r="X4" s="253" t="s">
        <v>1234</v>
      </c>
      <c r="Y4" s="253" t="s">
        <v>1235</v>
      </c>
      <c r="Z4" s="253" t="s">
        <v>1237</v>
      </c>
      <c r="AA4" s="253" t="s">
        <v>1238</v>
      </c>
      <c r="AB4" s="253" t="s">
        <v>1239</v>
      </c>
      <c r="AC4" s="253" t="s">
        <v>984</v>
      </c>
      <c r="AD4" s="253" t="s">
        <v>1240</v>
      </c>
      <c r="AE4" s="253" t="s">
        <v>1241</v>
      </c>
      <c r="AF4" s="253" t="s">
        <v>1242</v>
      </c>
      <c r="AG4" s="253" t="s">
        <v>1243</v>
      </c>
      <c r="AH4" s="253" t="s">
        <v>1244</v>
      </c>
      <c r="AI4" s="253" t="s">
        <v>1245</v>
      </c>
      <c r="AJ4" s="253" t="s">
        <v>1246</v>
      </c>
      <c r="AK4" s="253" t="s">
        <v>1247</v>
      </c>
      <c r="AL4" s="253" t="s">
        <v>1248</v>
      </c>
      <c r="AM4" s="253" t="s">
        <v>1249</v>
      </c>
      <c r="AN4" s="350"/>
      <c r="AO4" s="329"/>
      <c r="AP4" s="253"/>
    </row>
    <row r="5" spans="1:42" ht="15.6">
      <c r="A5" s="103" t="s">
        <v>29</v>
      </c>
      <c r="B5" s="104" t="s">
        <v>157</v>
      </c>
      <c r="C5" s="101"/>
      <c r="D5" s="101"/>
      <c r="E5" s="254">
        <f>'LK HA'!B7</f>
        <v>1</v>
      </c>
      <c r="F5" s="254">
        <f>'LK HA'!B65</f>
        <v>2</v>
      </c>
      <c r="G5" s="254">
        <f>'LK HA'!B76</f>
        <v>3</v>
      </c>
      <c r="H5" s="254">
        <f>'LK HA'!B97</f>
        <v>4</v>
      </c>
      <c r="I5" s="254">
        <f>'LK HA'!B161</f>
        <v>5</v>
      </c>
      <c r="J5" s="254">
        <f>'LK HA'!B165</f>
        <v>6</v>
      </c>
      <c r="K5" s="254">
        <f>'LK HA'!B183</f>
        <v>7</v>
      </c>
      <c r="L5" s="254">
        <f>'LK HA'!B210</f>
        <v>10</v>
      </c>
      <c r="M5" s="254">
        <f>'LK HA'!B236</f>
        <v>11</v>
      </c>
      <c r="N5" s="254">
        <f>'LK HA'!B255</f>
        <v>12</v>
      </c>
      <c r="O5" s="254">
        <f>'LK HA'!B262</f>
        <v>13</v>
      </c>
      <c r="P5" s="254">
        <f>'LK HA'!B289</f>
        <v>14</v>
      </c>
      <c r="Q5" s="254">
        <f>'LK HA'!B305</f>
        <v>15</v>
      </c>
      <c r="R5" s="254">
        <f>'LK HA'!B351</f>
        <v>16</v>
      </c>
      <c r="S5" s="254">
        <f>'LK HA'!B376</f>
        <v>17</v>
      </c>
      <c r="T5" s="254">
        <f>'LK HA'!B414</f>
        <v>18</v>
      </c>
      <c r="U5" s="254">
        <f>'LK HA'!B461</f>
        <v>19</v>
      </c>
      <c r="V5" s="254">
        <f>'LK HA'!B498</f>
        <v>20</v>
      </c>
      <c r="W5" s="254">
        <f>'LK HA'!B554</f>
        <v>21</v>
      </c>
      <c r="X5" s="254">
        <f>'LK HA'!B586</f>
        <v>22</v>
      </c>
      <c r="Y5" s="254">
        <f>'LK HA'!B610</f>
        <v>23</v>
      </c>
      <c r="Z5" s="254">
        <f>'LK HA'!B617</f>
        <v>24</v>
      </c>
      <c r="AA5" s="254">
        <f>'LK HA'!B626</f>
        <v>25</v>
      </c>
      <c r="AB5" s="254">
        <f>'LK HA'!B634</f>
        <v>27</v>
      </c>
      <c r="AC5" s="254">
        <f>'LK HA'!B647</f>
        <v>28</v>
      </c>
      <c r="AD5" s="254">
        <f>'LK HA'!B678</f>
        <v>29</v>
      </c>
      <c r="AE5" s="254">
        <f>'LK HA'!B693</f>
        <v>30</v>
      </c>
      <c r="AF5" s="254">
        <f>'LK HA'!B701</f>
        <v>31</v>
      </c>
      <c r="AG5" s="254">
        <f>'LK HA'!B720</f>
        <v>32</v>
      </c>
      <c r="AH5" s="254">
        <f>'LK HA'!B729</f>
        <v>34</v>
      </c>
      <c r="AI5" s="254">
        <f>'LK HA'!B738</f>
        <v>35</v>
      </c>
      <c r="AJ5" s="254">
        <f>'LK HA'!B745</f>
        <v>36</v>
      </c>
      <c r="AK5" s="269">
        <f>'LK HA'!B752</f>
        <v>37</v>
      </c>
      <c r="AL5" s="254">
        <f>'LK HA'!B766</f>
        <v>39</v>
      </c>
      <c r="AM5" s="254">
        <f>'LK HA'!B774</f>
        <v>40</v>
      </c>
      <c r="AN5" s="351"/>
      <c r="AO5" s="105"/>
      <c r="AP5" s="254">
        <f>'LK HA'!E774</f>
        <v>518</v>
      </c>
    </row>
    <row r="6" spans="1:42" s="39" customFormat="1" ht="15.6" hidden="1">
      <c r="A6" s="40" t="str">
        <f>IF(AN6=0,"ẩn",MAX($A4:$A$5)+1)</f>
        <v>ẩn</v>
      </c>
      <c r="B6" s="41" t="s">
        <v>358</v>
      </c>
      <c r="C6" s="42" t="s">
        <v>357</v>
      </c>
      <c r="D6" s="42" t="s">
        <v>4</v>
      </c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  <c r="Z6" s="255"/>
      <c r="AA6" s="255"/>
      <c r="AB6" s="255"/>
      <c r="AC6" s="255"/>
      <c r="AD6" s="255"/>
      <c r="AE6" s="255"/>
      <c r="AF6" s="255"/>
      <c r="AG6" s="255"/>
      <c r="AH6" s="255"/>
      <c r="AI6" s="255"/>
      <c r="AJ6" s="255"/>
      <c r="AK6" s="255"/>
      <c r="AL6" s="255"/>
      <c r="AM6" s="255"/>
      <c r="AN6" s="43">
        <f t="shared" ref="AN6:AN11" si="0">+SUM(E6:AM6)</f>
        <v>0</v>
      </c>
      <c r="AO6" s="44" t="s">
        <v>231</v>
      </c>
      <c r="AP6" s="255"/>
    </row>
    <row r="7" spans="1:42" s="39" customFormat="1" ht="15.6">
      <c r="A7" s="40">
        <f>IF(AN7=0,"ẩn",MAX($A5:$A$5)+1)</f>
        <v>1</v>
      </c>
      <c r="B7" s="41" t="s">
        <v>167</v>
      </c>
      <c r="C7" s="42" t="s">
        <v>160</v>
      </c>
      <c r="D7" s="42" t="s">
        <v>4</v>
      </c>
      <c r="E7" s="255">
        <f>'LK HA'!P7</f>
        <v>2191</v>
      </c>
      <c r="F7" s="255"/>
      <c r="G7" s="255">
        <f>'LK HA'!P76</f>
        <v>566</v>
      </c>
      <c r="H7" s="255">
        <f>'LK HA'!P97</f>
        <v>2392</v>
      </c>
      <c r="I7" s="255">
        <f>'LK HA'!P161</f>
        <v>80</v>
      </c>
      <c r="J7" s="255">
        <f>'LK HA'!P165</f>
        <v>336</v>
      </c>
      <c r="K7" s="255">
        <f>'LK HA'!P183</f>
        <v>838</v>
      </c>
      <c r="L7" s="255">
        <f>'LK HA'!P210</f>
        <v>474</v>
      </c>
      <c r="M7" s="255">
        <f>'LK HA'!P236</f>
        <v>560</v>
      </c>
      <c r="N7" s="255">
        <f>'LK HA'!P255</f>
        <v>175</v>
      </c>
      <c r="O7" s="255"/>
      <c r="P7" s="255">
        <f>'LK HA'!P289</f>
        <v>499</v>
      </c>
      <c r="Q7" s="255">
        <f>'LK HA'!P305</f>
        <v>1753.7999999999995</v>
      </c>
      <c r="R7" s="255">
        <f>'LK HA'!P351</f>
        <v>772.7</v>
      </c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5"/>
      <c r="AI7" s="255"/>
      <c r="AJ7" s="255"/>
      <c r="AK7" s="255"/>
      <c r="AL7" s="255"/>
      <c r="AM7" s="255"/>
      <c r="AN7" s="347">
        <f t="shared" si="0"/>
        <v>10637.5</v>
      </c>
      <c r="AO7" s="44" t="s">
        <v>231</v>
      </c>
      <c r="AP7" s="255"/>
    </row>
    <row r="8" spans="1:42" ht="15.6">
      <c r="A8" s="106">
        <f>IF(AN8=0,"ẩn",MAX($A$5:$A7)+1)</f>
        <v>2</v>
      </c>
      <c r="B8" s="107" t="s">
        <v>42</v>
      </c>
      <c r="C8" s="99" t="s">
        <v>159</v>
      </c>
      <c r="D8" s="99" t="s">
        <v>4</v>
      </c>
      <c r="E8" s="256">
        <f>'LK HA'!O7</f>
        <v>0</v>
      </c>
      <c r="F8" s="256">
        <f>'LK HA'!O65</f>
        <v>222</v>
      </c>
      <c r="G8" s="256">
        <f>'LK HA'!O76</f>
        <v>0</v>
      </c>
      <c r="H8" s="256">
        <f>'LK HA'!O97</f>
        <v>0</v>
      </c>
      <c r="I8" s="256"/>
      <c r="J8" s="256">
        <f>'LK HA'!O165</f>
        <v>0</v>
      </c>
      <c r="K8" s="256">
        <f>'LK HA'!O183</f>
        <v>0</v>
      </c>
      <c r="L8" s="256">
        <f>'LK HA'!O210</f>
        <v>415</v>
      </c>
      <c r="M8" s="256"/>
      <c r="N8" s="256"/>
      <c r="O8" s="256">
        <f>'LK HA'!O262</f>
        <v>392</v>
      </c>
      <c r="P8" s="256"/>
      <c r="Q8" s="256"/>
      <c r="R8" s="256"/>
      <c r="S8" s="256">
        <f>'LK HA'!O376</f>
        <v>1393.4000000000003</v>
      </c>
      <c r="T8" s="256">
        <f>'LK HA'!O414</f>
        <v>1634.0000000000002</v>
      </c>
      <c r="U8" s="256">
        <f>'LK HA'!O461</f>
        <v>1236.6999999999996</v>
      </c>
      <c r="V8" s="256">
        <f>'LK HA'!O498</f>
        <v>1869.1</v>
      </c>
      <c r="W8" s="256">
        <f>'LK HA'!O554</f>
        <v>413</v>
      </c>
      <c r="X8" s="256">
        <f>'LK HA'!O586</f>
        <v>579.59999999999991</v>
      </c>
      <c r="Y8" s="256">
        <f>'LK HA'!O610</f>
        <v>170</v>
      </c>
      <c r="Z8" s="256">
        <f>'LK HA'!O617</f>
        <v>230</v>
      </c>
      <c r="AA8" s="256">
        <f>+'LK HA'!O626</f>
        <v>193</v>
      </c>
      <c r="AB8" s="256"/>
      <c r="AC8" s="256">
        <f>'LK HA'!O647</f>
        <v>225</v>
      </c>
      <c r="AD8" s="256">
        <f>'LK HA'!O678</f>
        <v>527.1</v>
      </c>
      <c r="AE8" s="256">
        <f>'LK HA'!O693</f>
        <v>190</v>
      </c>
      <c r="AF8" s="256">
        <f>'LK HA'!O701</f>
        <v>591</v>
      </c>
      <c r="AG8" s="256">
        <f>'LK HA'!O720</f>
        <v>271</v>
      </c>
      <c r="AH8" s="256">
        <f>'LK HA'!O729</f>
        <v>253</v>
      </c>
      <c r="AI8" s="256">
        <f>'LK HA'!O738</f>
        <v>134</v>
      </c>
      <c r="AJ8" s="256">
        <f>'LK HA'!O745</f>
        <v>164</v>
      </c>
      <c r="AK8" s="256">
        <f>'LK HA'!O752</f>
        <v>512</v>
      </c>
      <c r="AL8" s="256">
        <f>'LK HA'!O766</f>
        <v>207</v>
      </c>
      <c r="AM8" s="256">
        <f>'LK HA'!O774</f>
        <v>520</v>
      </c>
      <c r="AN8" s="346">
        <f t="shared" si="0"/>
        <v>12341.900000000001</v>
      </c>
      <c r="AO8" s="109" t="s">
        <v>231</v>
      </c>
      <c r="AP8" s="256">
        <f>'LK HA'!R774</f>
        <v>0</v>
      </c>
    </row>
    <row r="9" spans="1:42" ht="15.6" hidden="1">
      <c r="A9" s="106" t="str">
        <f>IF(AN9=0,"ẩn",MAX($A$5:$A8)+1)</f>
        <v>ẩn</v>
      </c>
      <c r="B9" s="110" t="s">
        <v>43</v>
      </c>
      <c r="C9" s="111" t="s">
        <v>38</v>
      </c>
      <c r="D9" s="111" t="s">
        <v>4</v>
      </c>
      <c r="E9" s="256">
        <f>'LK HA'!N7</f>
        <v>0</v>
      </c>
      <c r="F9" s="256">
        <f>'LK HA'!N65</f>
        <v>0</v>
      </c>
      <c r="G9" s="256">
        <f>'LK HA'!N76</f>
        <v>0</v>
      </c>
      <c r="H9" s="256"/>
      <c r="I9" s="256">
        <f>'LK HA'!N161</f>
        <v>0</v>
      </c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108">
        <f t="shared" si="0"/>
        <v>0</v>
      </c>
      <c r="AO9" s="109" t="s">
        <v>231</v>
      </c>
      <c r="AP9" s="256"/>
    </row>
    <row r="10" spans="1:42" ht="15.6" hidden="1">
      <c r="A10" s="106" t="str">
        <f>IF(AN10=0,"ẩn",MAX($A$5:$A9)+1)</f>
        <v>ẩn</v>
      </c>
      <c r="B10" s="110" t="s">
        <v>44</v>
      </c>
      <c r="C10" s="111" t="s">
        <v>158</v>
      </c>
      <c r="D10" s="111" t="s">
        <v>4</v>
      </c>
      <c r="E10" s="256"/>
      <c r="F10" s="256"/>
      <c r="G10" s="256"/>
      <c r="H10" s="256"/>
      <c r="I10" s="256">
        <f>'LK HA'!M161</f>
        <v>0</v>
      </c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108">
        <f t="shared" si="0"/>
        <v>0</v>
      </c>
      <c r="AO10" s="109" t="s">
        <v>231</v>
      </c>
      <c r="AP10" s="256"/>
    </row>
    <row r="11" spans="1:42" s="39" customFormat="1" ht="15.6" hidden="1">
      <c r="A11" s="40" t="str">
        <f>IF(AN11=0,"ẩn",MAX($A$5:$A10)+1)</f>
        <v>ẩn</v>
      </c>
      <c r="B11" s="45" t="s">
        <v>320</v>
      </c>
      <c r="C11" s="46" t="s">
        <v>196</v>
      </c>
      <c r="D11" s="46" t="s">
        <v>4</v>
      </c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5"/>
      <c r="AK11" s="255"/>
      <c r="AL11" s="255"/>
      <c r="AM11" s="255"/>
      <c r="AN11" s="43">
        <f t="shared" si="0"/>
        <v>0</v>
      </c>
      <c r="AO11" s="44" t="s">
        <v>231</v>
      </c>
      <c r="AP11" s="255"/>
    </row>
    <row r="12" spans="1:42" ht="15.6">
      <c r="A12" s="112" t="s">
        <v>30</v>
      </c>
      <c r="B12" s="113" t="s">
        <v>168</v>
      </c>
      <c r="C12" s="105"/>
      <c r="D12" s="105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257"/>
      <c r="AG12" s="257"/>
      <c r="AH12" s="257"/>
      <c r="AI12" s="257"/>
      <c r="AJ12" s="257"/>
      <c r="AK12" s="257"/>
      <c r="AL12" s="257"/>
      <c r="AM12" s="257"/>
      <c r="AN12" s="352"/>
      <c r="AO12" s="114"/>
      <c r="AP12" s="257"/>
    </row>
    <row r="13" spans="1:42" s="39" customFormat="1" ht="15.6" hidden="1">
      <c r="A13" s="40" t="str">
        <f>IF(AN13=0,"ẩn",MAX($A$5:$A12)+1)</f>
        <v>ẩn</v>
      </c>
      <c r="B13" s="41" t="str">
        <f>" Cột Bê tông ly tâm DUL "  &amp;C13</f>
        <v xml:space="preserve"> Cột Bê tông ly tâm DUL LT-PC.8,5-2,5</v>
      </c>
      <c r="C13" s="42" t="s">
        <v>318</v>
      </c>
      <c r="D13" s="42" t="s">
        <v>0</v>
      </c>
      <c r="E13" s="258" cm="1">
        <f t="array" ref="E13">SUM(COUNTIF('LK HA'!$B$7:$AZ$64,{"",2,3,4,5,6,7,8,9,10,11,12,13,14,15,16,17,18,19,20}&amp;$C13)*{1,2,3,4,5,6,7,8,9,10,11,12,13,14,15,16,17,18,19,20})</f>
        <v>0</v>
      </c>
      <c r="F13" s="258" cm="1">
        <f t="array" ref="F13">SUM(COUNTIF('LK HA'!$B$65:$AZ$75,{"",2,3,4,5,6,7,8,9,10,11,12,13,14,15,16,17,18,19,20}&amp;$C13)*{1,2,3,4,5,6,7,8,9,10,11,12,13,14,15,16,17,18,19,20})</f>
        <v>0</v>
      </c>
      <c r="G13" s="258" cm="1">
        <f t="array" ref="G13">SUM(COUNTIF('LK HA'!$B$76:$AZ$96,{"",2,3,4,5,6,7,8,9,10,11,12,13,14,15,16,17,18,19,20}&amp;$C13)*{1,2,3,4,5,6,7,8,9,10,11,12,13,14,15,16,17,18,19,20})</f>
        <v>0</v>
      </c>
      <c r="H13" s="258" cm="1">
        <f t="array" ref="H13">SUM(COUNTIF('LK HA'!$B$97:$AZ$160,{"",2,3,4,5,6,7,8,9,10,11,12,13,14,15,16,17,18,19,20}&amp;$C13)*{1,2,3,4,5,6,7,8,9,10,11,12,13,14,15,16,17,18,19,20})</f>
        <v>0</v>
      </c>
      <c r="I13" s="258" cm="1">
        <f t="array" ref="I13">SUM(COUNTIF('LK HA'!$B$161:$AZ$164,{"",2,3,4,5,6,7,8,9,10,11,12,13,14,15,16,17,18,19,20}&amp;$C13)*{1,2,3,4,5,6,7,8,9,10,11,12,13,14,15,16,17,18,19,20})</f>
        <v>0</v>
      </c>
      <c r="J13" s="258" cm="1">
        <f t="array" ref="J13">SUM(COUNTIF('LK HA'!$B$165:$AZ$182,{"",2,3,4,5,6,7,8,9,10,11,12,13,14,15,16,17,18,19,20}&amp;$C13)*{1,2,3,4,5,6,7,8,9,10,11,12,13,14,15,16,17,18,19,20})</f>
        <v>0</v>
      </c>
      <c r="K13" s="258">
        <f>SUM(COUNTIF('LK HA'!$B$183:$AZ$209,{"",2,3,4,5,6,7,8,9,10,11,12,13,14,15,16,17,18,19,20}&amp;$C13)*{1,2,3,4,5,6,7,8,9,10,11,12,13,14,15,16,17,18,19,20})</f>
        <v>0</v>
      </c>
      <c r="L13" s="258" cm="1">
        <f t="array" ref="L13">SUM(COUNTIF('LK HA'!$B$210:$AZ$235,{"",2,3,4,5,6,7,8,9,10,11,12,13,14,15,16,17,18,19,20}&amp;$C13)*{1,2,3,4,5,6,7,8,9,10,11,12,13,14,15,16,17,18,19,20})</f>
        <v>0</v>
      </c>
      <c r="M13" s="258" cm="1">
        <f t="array" ref="M13">SUM(COUNTIF('LK HA'!$B$236:$AZ$254,{"",2,3,4,5,6,7,8,9,10,11,12,13,14,15,16,17,18,19,20}&amp;$C13)*{1,2,3,4,5,6,7,8,9,10,11,12,13,14,15,16,17,18,19,20})</f>
        <v>0</v>
      </c>
      <c r="N13" s="258" cm="1">
        <f t="array" ref="N13">SUM(COUNTIF('LK HA'!$B$255:$AZ$261,{"",2,3,4,5,6,7,8,9,10,11,12,13,14,15,16,17,18,19,20}&amp;$C13)*{1,2,3,4,5,6,7,8,9,10,11,12,13,14,15,16,17,18,19,20})</f>
        <v>0</v>
      </c>
      <c r="O13" s="258" cm="1">
        <f t="array" ref="O13">SUM(COUNTIF('LK HA'!$B$262:$AZ$288,{"",2,3,4,5,6,7,8,9,10,11,12,13,14,15,16,17,18,19,20}&amp;$C13)*{1,2,3,4,5,6,7,8,9,10,11,12,13,14,15,16,17,18,19,20})</f>
        <v>0</v>
      </c>
      <c r="P13" s="258" cm="1">
        <f t="array" ref="P13">SUM(COUNTIF('LK HA'!$B$289:$AZ$304,{"",2,3,4,5,6,7,8,9,10,11,12,13,14,15,16,17,18,19,20}&amp;$C13)*{1,2,3,4,5,6,7,8,9,10,11,12,13,14,15,16,17,18,19,20})</f>
        <v>0</v>
      </c>
      <c r="Q13" s="258" cm="1">
        <f t="array" ref="Q13">SUM(COUNTIF('LK HA'!$B$305:$AZ$350,{"",2,3,4,5,6,7,8,9,10,11,12,13,14,15,16,17,18,19,20}&amp;$C13)*{1,2,3,4,5,6,7,8,9,10,11,12,13,14,15,16,17,18,19,20})</f>
        <v>0</v>
      </c>
      <c r="R13" s="258" cm="1">
        <f t="array" ref="R13">SUM(COUNTIF('LK HA'!$B$351:$AZ$375,{"",2,3,4,5,6,7,8,9,10,11,12,13,14,15,16,17,18,19,20}&amp;$C13)*{1,2,3,4,5,6,7,8,9,10,11,12,13,14,15,16,17,18,19,20})</f>
        <v>0</v>
      </c>
      <c r="S13" s="258" cm="1">
        <f t="array" ref="S13">SUM(COUNTIF('LK HA'!$B$376:$AZ$413,{"",2,3,4,5,6,7,8,9,10,11,12,13,14,15,16,17,18,19,20}&amp;$C13)*{1,2,3,4,5,6,7,8,9,10,11,12,13,14,15,16,17,18,19,20})</f>
        <v>0</v>
      </c>
      <c r="T13" s="258" cm="1">
        <f t="array" ref="T13">SUM(COUNTIF('LK HA'!$B$414:$AZ$460,{"",2,3,4,5,6,7,8,9,10,11,12,13,14,15,16,17,18,19,20}&amp;$C13)*{1,2,3,4,5,6,7,8,9,10,11,12,13,14,15,16,17,18,19,20})</f>
        <v>0</v>
      </c>
      <c r="U13" s="258" cm="1">
        <f t="array" ref="U13">SUM(COUNTIF('LK HA'!$B$461:$AZ$497,{"",2,3,4,5,6,7,8,9,10,11,12,13,14,15,16,17,18,19,20}&amp;$C13)*{1,2,3,4,5,6,7,8,9,10,11,12,13,14,15,16,17,18,19,20})</f>
        <v>0</v>
      </c>
      <c r="V13" s="258" cm="1">
        <f t="array" ref="V13">SUM(COUNTIF('LK HA'!$B$498:$AZ$553,{"",2,3,4,5,6,7,8,9,10,11,12,13,14,15,16,17,18,19,20}&amp;$C13)*{1,2,3,4,5,6,7,8,9,10,11,12,13,14,15,16,17,18,19,20})</f>
        <v>0</v>
      </c>
      <c r="W13" s="258" cm="1">
        <f t="array" ref="W13">SUM(COUNTIF('LK HA'!$B$554:$AZ$585,{"",2,3,4,5,6,7,8,9,10,11,12,13,14,15,16,17,18,19,20}&amp;$C13)*{1,2,3,4,5,6,7,8,9,10,11,12,13,14,15,16,17,18,19,20})</f>
        <v>0</v>
      </c>
      <c r="X13" s="258" cm="1">
        <f t="array" ref="X13">SUM(COUNTIF('LK HA'!$B$586:$AZ$609,{"",2,3,4,5,6,7,8,9,10,11,12,13,14,15,16,17,18,19,20}&amp;$C13)*{1,2,3,4,5,6,7,8,9,10,11,12,13,14,15,16,17,18,19,20})</f>
        <v>0</v>
      </c>
      <c r="Y13" s="258" cm="1">
        <f t="array" ref="Y13">SUM(COUNTIF('LK HA'!$B$610:$AZ$616,{"",2,3,4,5,6,7,8,9,10,11,12,13,14,15,16,17,18,19,20}&amp;$C13)*{1,2,3,4,5,6,7,8,9,10,11,12,13,14,15,16,17,18,19,20})</f>
        <v>0</v>
      </c>
      <c r="Z13" s="258" cm="1">
        <f t="array" ref="Z13">SUM(COUNTIF('LK HA'!$B$617:$AZ$625,{"",2,3,4,5,6,7,8,9,10,11,12,13,14,15,16,17,18,19,20}&amp;$C13)*{1,2,3,4,5,6,7,8,9,10,11,12,13,14,15,16,17,18,19,20})</f>
        <v>0</v>
      </c>
      <c r="AA13" s="258" cm="1">
        <f t="array" ref="AA13">SUM(COUNTIF('LK HA'!$B$626:$AZ$633,{"",2,3,4,5,6,7,8,9,10,11,12,13,14,15,16,17,18,19,20}&amp;$C13)*{1,2,3,4,5,6,7,8,9,10,11,12,13,14,15,16,17,18,19,20})</f>
        <v>0</v>
      </c>
      <c r="AB13" s="258" cm="1">
        <f t="array" ref="AB13">SUM(COUNTIF('LK HA'!$B$634:$AZ$646,{"",2,3,4,5,6,7,8,9,10,11,12,13,14,15,16,17,18,19,20}&amp;$C13)*{1,2,3,4,5,6,7,8,9,10,11,12,13,14,15,16,17,18,19,20})</f>
        <v>0</v>
      </c>
      <c r="AC13" s="258" cm="1">
        <f t="array" ref="AC13">SUM(COUNTIF('LK HA'!$B$647:$AZ$677,{"",2,3,4,5,6,7,8,9,10,11,12,13,14,15,16,17,18,19,20}&amp;$C13)*{1,2,3,4,5,6,7,8,9,10,11,12,13,14,15,16,17,18,19,20})</f>
        <v>0</v>
      </c>
      <c r="AD13" s="258" cm="1">
        <f t="array" ref="AD13">SUM(COUNTIF('LK HA'!$B$678:$AZ$692,{"",2,3,4,5,6,7,8,9,10,11,12,13,14,15,16,17,18,19,20}&amp;$C13)*{1,2,3,4,5,6,7,8,9,10,11,12,13,14,15,16,17,18,19,20})</f>
        <v>0</v>
      </c>
      <c r="AE13" s="258" cm="1">
        <f t="array" ref="AE13">SUM(COUNTIF('LK HA'!$B$693:$AZ$700,{"",2,3,4,5,6,7,8,9,10,11,12,13,14,15,16,17,18,19,20}&amp;$C13)*{1,2,3,4,5,6,7,8,9,10,11,12,13,14,15,16,17,18,19,20})</f>
        <v>0</v>
      </c>
      <c r="AF13" s="258" cm="1">
        <f t="array" ref="AF13">SUM(COUNTIF('LK HA'!$B$701:$AZ$719,{"",2,3,4,5,6,7,8,9,10,11,12,13,14,15,16,17,18,19,20}&amp;$C13)*{1,2,3,4,5,6,7,8,9,10,11,12,13,14,15,16,17,18,19,20})</f>
        <v>0</v>
      </c>
      <c r="AG13" s="258" cm="1">
        <f t="array" ref="AG13">SUM(COUNTIF('LK HA'!$B$720:$AZ$728,{"",2,3,4,5,6,7,8,9,10,11,12,13,14,15,16,17,18,19,20}&amp;$C13)*{1,2,3,4,5,6,7,8,9,10,11,12,13,14,15,16,17,18,19,20})</f>
        <v>0</v>
      </c>
      <c r="AH13" s="258" cm="1">
        <f t="array" ref="AH13">SUM(COUNTIF('LK HA'!$B$729:$AZ$737,{"",2,3,4,5,6,7,8,9,10,11,12,13,14,15,16,17,18,19,20}&amp;$C13)*{1,2,3,4,5,6,7,8,9,10,11,12,13,14,15,16,17,18,19,20})</f>
        <v>0</v>
      </c>
      <c r="AI13" s="258" cm="1">
        <f t="array" ref="AI13">SUM(COUNTIF('LK HA'!$B$738:$AZ$744,{"",2,3,4,5,6,7,8,9,10,11,12,13,14,15,16,17,18,19,20}&amp;$C13)*{1,2,3,4,5,6,7,8,9,10,11,12,13,14,15,16,17,18,19,20})</f>
        <v>0</v>
      </c>
      <c r="AJ13" s="258" cm="1">
        <f t="array" ref="AJ13">SUM(COUNTIF('LK HA'!$B$745:$AZ$751,{"",2,3,4,5,6,7,8,9,10,11,12,13,14,15,16,17,18,19,20}&amp;$C13)*{1,2,3,4,5,6,7,8,9,10,11,12,13,14,15,16,17,18,19,20})</f>
        <v>0</v>
      </c>
      <c r="AK13" s="258" cm="1">
        <f t="array" ref="AK13">SUM(COUNTIF('LK HA'!$B$752:$AZ$765,{"",2,3,4,5,6,7,8,9,10,11,12,13,14,15,16,17,18,19,20}&amp;$C13)*{1,2,3,4,5,6,7,8,9,10,11,12,13,14,15,16,17,18,19,20})</f>
        <v>0</v>
      </c>
      <c r="AL13" s="258" cm="1">
        <f t="array" ref="AL13">SUM(COUNTIF('LK HA'!$B$766:$AZ$773,{"",2,3,4,5,6,7,8,9,10,11,12,13,14,15,16,17,18,19,20}&amp;$C13)*{1,2,3,4,5,6,7,8,9,10,11,12,13,14,15,16,17,18,19,20})</f>
        <v>0</v>
      </c>
      <c r="AM13" s="258" cm="1">
        <f t="array" ref="AM13">SUM(COUNTIF('LK HA'!$B$774:$AZ$791,{"",2,3,4,5,6,7,8,9,10,11,12,13,14,15,16,17,18,19,20}&amp;$C13)*{1,2,3,4,5,6,7,8,9,10,11,12,13,14,15,16,17,18,19,20})</f>
        <v>0</v>
      </c>
      <c r="AN13" s="43">
        <f>+SUM(E13:AM13)</f>
        <v>0</v>
      </c>
      <c r="AO13" s="47"/>
      <c r="AP13" s="258" cm="1">
        <f t="array" ref="AP13">SUM(COUNTIF('LK HA'!$B$7:$AZ$791,{"",2,3,4,5,6,7,8,9,10,11,12,13,14,15,16,17,18,19,20}&amp;$C13)*{1,2,3,4,5,6,7,8,9,10,11,12,13,14,15,16,17,18,19,20})</f>
        <v>0</v>
      </c>
    </row>
    <row r="14" spans="1:42" ht="15.6">
      <c r="A14" s="106">
        <f>IF(AN14=0,"ẩn",MAX($A$5:$A13)+1)</f>
        <v>3</v>
      </c>
      <c r="B14" s="107" t="str">
        <f t="shared" ref="B14:B20" si="1">" Cột Bê tông ly tâm DUL "  &amp;C14</f>
        <v xml:space="preserve"> Cột Bê tông ly tâm DUL LT-PC.8,5-3,0</v>
      </c>
      <c r="C14" s="99" t="s">
        <v>252</v>
      </c>
      <c r="D14" s="111" t="s">
        <v>0</v>
      </c>
      <c r="E14" s="259" cm="1">
        <f t="array" ref="E14">SUM(COUNTIF('LK HA'!$B$7:$AZ$64,{"",2,3,4,5,6,7,8,9,10,11,12,13,14,15,16,17,18,19,20}&amp;$C14)*{1,2,3,4,5,6,7,8,9,10,11,12,13,14,15,16,17,18,19,20})</f>
        <v>0</v>
      </c>
      <c r="F14" s="259" cm="1">
        <f t="array" ref="F14">SUM(COUNTIF('LK HA'!$B$65:$AZ$75,{"",2,3,4,5,6,7,8,9,10,11,12,13,14,15,16,17,18,19,20}&amp;$C14)*{1,2,3,4,5,6,7,8,9,10,11,12,13,14,15,16,17,18,19,20})</f>
        <v>0</v>
      </c>
      <c r="G14" s="259" cm="1">
        <f t="array" ref="G14">SUM(COUNTIF('LK HA'!$B$76:$AZ$96,{"",2,3,4,5,6,7,8,9,10,11,12,13,14,15,16,17,18,19,20}&amp;$C14)*{1,2,3,4,5,6,7,8,9,10,11,12,13,14,15,16,17,18,19,20})</f>
        <v>0</v>
      </c>
      <c r="H14" s="259" cm="1">
        <f t="array" ref="H14">SUM(COUNTIF('LK HA'!$B$97:$AZ$160,{"",2,3,4,5,6,7,8,9,10,11,12,13,14,15,16,17,18,19,20}&amp;$C14)*{1,2,3,4,5,6,7,8,9,10,11,12,13,14,15,16,17,18,19,20})</f>
        <v>1</v>
      </c>
      <c r="I14" s="259" cm="1">
        <f t="array" ref="I14">SUM(COUNTIF('LK HA'!$B$161:$AZ$164,{"",2,3,4,5,6,7,8,9,10,11,12,13,14,15,16,17,18,19,20}&amp;$C14)*{1,2,3,4,5,6,7,8,9,10,11,12,13,14,15,16,17,18,19,20})</f>
        <v>0</v>
      </c>
      <c r="J14" s="259" cm="1">
        <f t="array" ref="J14">SUM(COUNTIF('LK HA'!$B$165:$AZ$182,{"",2,3,4,5,6,7,8,9,10,11,12,13,14,15,16,17,18,19,20}&amp;$C14)*{1,2,3,4,5,6,7,8,9,10,11,12,13,14,15,16,17,18,19,20})</f>
        <v>6</v>
      </c>
      <c r="K14" s="259">
        <f>SUM(COUNTIF('LK HA'!$B$183:$AZ$209,{"",2,3,4,5,6,7,8,9,10,11,12,13,14,15,16,17,18,19,20}&amp;$C14)*{1,2,3,4,5,6,7,8,9,10,11,12,13,14,15,16,17,18,19,20})</f>
        <v>3</v>
      </c>
      <c r="L14" s="259" cm="1">
        <f t="array" ref="L14">SUM(COUNTIF('LK HA'!$B$210:$AZ$235,{"",2,3,4,5,6,7,8,9,10,11,12,13,14,15,16,17,18,19,20}&amp;$C14)*{1,2,3,4,5,6,7,8,9,10,11,12,13,14,15,16,17,18,19,20})</f>
        <v>0</v>
      </c>
      <c r="M14" s="259" cm="1">
        <f t="array" ref="M14">SUM(COUNTIF('LK HA'!$B$236:$AZ$254,{"",2,3,4,5,6,7,8,9,10,11,12,13,14,15,16,17,18,19,20}&amp;$C14)*{1,2,3,4,5,6,7,8,9,10,11,12,13,14,15,16,17,18,19,20})</f>
        <v>9</v>
      </c>
      <c r="N14" s="259" cm="1">
        <f t="array" ref="N14">SUM(COUNTIF('LK HA'!$B$255:$AZ$261,{"",2,3,4,5,6,7,8,9,10,11,12,13,14,15,16,17,18,19,20}&amp;$C14)*{1,2,3,4,5,6,7,8,9,10,11,12,13,14,15,16,17,18,19,20})</f>
        <v>2</v>
      </c>
      <c r="O14" s="259" cm="1">
        <f t="array" ref="O14">SUM(COUNTIF('LK HA'!$B$262:$AZ$288,{"",2,3,4,5,6,7,8,9,10,11,12,13,14,15,16,17,18,19,20}&amp;$C14)*{1,2,3,4,5,6,7,8,9,10,11,12,13,14,15,16,17,18,19,20})</f>
        <v>4</v>
      </c>
      <c r="P14" s="259" cm="1">
        <f t="array" ref="P14">SUM(COUNTIF('LK HA'!$B$289:$AZ$304,{"",2,3,4,5,6,7,8,9,10,11,12,13,14,15,16,17,18,19,20}&amp;$C14)*{1,2,3,4,5,6,7,8,9,10,11,12,13,14,15,16,17,18,19,20})</f>
        <v>0</v>
      </c>
      <c r="Q14" s="259" cm="1">
        <f t="array" ref="Q14">SUM(COUNTIF('LK HA'!$B$305:$AZ$350,{"",2,3,4,5,6,7,8,9,10,11,12,13,14,15,16,17,18,19,20}&amp;$C14)*{1,2,3,4,5,6,7,8,9,10,11,12,13,14,15,16,17,18,19,20})</f>
        <v>0</v>
      </c>
      <c r="R14" s="259" cm="1">
        <f t="array" ref="R14">SUM(COUNTIF('LK HA'!$B$351:$AZ$375,{"",2,3,4,5,6,7,8,9,10,11,12,13,14,15,16,17,18,19,20}&amp;$C14)*{1,2,3,4,5,6,7,8,9,10,11,12,13,14,15,16,17,18,19,20})</f>
        <v>2</v>
      </c>
      <c r="S14" s="259" cm="1">
        <f t="array" ref="S14">SUM(COUNTIF('LK HA'!$B$376:$AZ$413,{"",2,3,4,5,6,7,8,9,10,11,12,13,14,15,16,17,18,19,20}&amp;$C14)*{1,2,3,4,5,6,7,8,9,10,11,12,13,14,15,16,17,18,19,20})</f>
        <v>0</v>
      </c>
      <c r="T14" s="259" cm="1">
        <f t="array" ref="T14">SUM(COUNTIF('LK HA'!$B$414:$AZ$460,{"",2,3,4,5,6,7,8,9,10,11,12,13,14,15,16,17,18,19,20}&amp;$C14)*{1,2,3,4,5,6,7,8,9,10,11,12,13,14,15,16,17,18,19,20})</f>
        <v>0</v>
      </c>
      <c r="U14" s="259" cm="1">
        <f t="array" ref="U14">SUM(COUNTIF('LK HA'!$B$461:$AZ$497,{"",2,3,4,5,6,7,8,9,10,11,12,13,14,15,16,17,18,19,20}&amp;$C14)*{1,2,3,4,5,6,7,8,9,10,11,12,13,14,15,16,17,18,19,20})</f>
        <v>0</v>
      </c>
      <c r="V14" s="259" cm="1">
        <f t="array" ref="V14">SUM(COUNTIF('LK HA'!$B$498:$AZ$553,{"",2,3,4,5,6,7,8,9,10,11,12,13,14,15,16,17,18,19,20}&amp;$C14)*{1,2,3,4,5,6,7,8,9,10,11,12,13,14,15,16,17,18,19,20})</f>
        <v>4</v>
      </c>
      <c r="W14" s="259" cm="1">
        <f t="array" ref="W14">SUM(COUNTIF('LK HA'!$B$554:$AZ$585,{"",2,3,4,5,6,7,8,9,10,11,12,13,14,15,16,17,18,19,20}&amp;$C14)*{1,2,3,4,5,6,7,8,9,10,11,12,13,14,15,16,17,18,19,20})</f>
        <v>0</v>
      </c>
      <c r="X14" s="259" cm="1">
        <f t="array" ref="X14">SUM(COUNTIF('LK HA'!$B$586:$AZ$609,{"",2,3,4,5,6,7,8,9,10,11,12,13,14,15,16,17,18,19,20}&amp;$C14)*{1,2,3,4,5,6,7,8,9,10,11,12,13,14,15,16,17,18,19,20})</f>
        <v>0</v>
      </c>
      <c r="Y14" s="259" cm="1">
        <f t="array" ref="Y14">SUM(COUNTIF('LK HA'!$B$610:$AZ$616,{"",2,3,4,5,6,7,8,9,10,11,12,13,14,15,16,17,18,19,20}&amp;$C14)*{1,2,3,4,5,6,7,8,9,10,11,12,13,14,15,16,17,18,19,20})</f>
        <v>0</v>
      </c>
      <c r="Z14" s="259" cm="1">
        <f t="array" ref="Z14">SUM(COUNTIF('LK HA'!$B$617:$AZ$625,{"",2,3,4,5,6,7,8,9,10,11,12,13,14,15,16,17,18,19,20}&amp;$C14)*{1,2,3,4,5,6,7,8,9,10,11,12,13,14,15,16,17,18,19,20})</f>
        <v>0</v>
      </c>
      <c r="AA14" s="259" cm="1">
        <f t="array" ref="AA14">SUM(COUNTIF('LK HA'!$B$626:$AZ$633,{"",2,3,4,5,6,7,8,9,10,11,12,13,14,15,16,17,18,19,20}&amp;$C14)*{1,2,3,4,5,6,7,8,9,10,11,12,13,14,15,16,17,18,19,20})</f>
        <v>0</v>
      </c>
      <c r="AB14" s="259" cm="1">
        <f t="array" ref="AB14">SUM(COUNTIF('LK HA'!$B$634:$AZ$646,{"",2,3,4,5,6,7,8,9,10,11,12,13,14,15,16,17,18,19,20}&amp;$C14)*{1,2,3,4,5,6,7,8,9,10,11,12,13,14,15,16,17,18,19,20})</f>
        <v>0</v>
      </c>
      <c r="AC14" s="259" cm="1">
        <f t="array" ref="AC14">SUM(COUNTIF('LK HA'!$B$647:$AZ$677,{"",2,3,4,5,6,7,8,9,10,11,12,13,14,15,16,17,18,19,20}&amp;$C14)*{1,2,3,4,5,6,7,8,9,10,11,12,13,14,15,16,17,18,19,20})</f>
        <v>0</v>
      </c>
      <c r="AD14" s="259" cm="1">
        <f t="array" ref="AD14">SUM(COUNTIF('LK HA'!$B$678:$AZ$692,{"",2,3,4,5,6,7,8,9,10,11,12,13,14,15,16,17,18,19,20}&amp;$C14)*{1,2,3,4,5,6,7,8,9,10,11,12,13,14,15,16,17,18,19,20})</f>
        <v>0</v>
      </c>
      <c r="AE14" s="259" cm="1">
        <f t="array" ref="AE14">SUM(COUNTIF('LK HA'!$B$693:$AZ$700,{"",2,3,4,5,6,7,8,9,10,11,12,13,14,15,16,17,18,19,20}&amp;$C14)*{1,2,3,4,5,6,7,8,9,10,11,12,13,14,15,16,17,18,19,20})</f>
        <v>3</v>
      </c>
      <c r="AF14" s="259" cm="1">
        <f t="array" ref="AF14">SUM(COUNTIF('LK HA'!$B$701:$AZ$719,{"",2,3,4,5,6,7,8,9,10,11,12,13,14,15,16,17,18,19,20}&amp;$C14)*{1,2,3,4,5,6,7,8,9,10,11,12,13,14,15,16,17,18,19,20})</f>
        <v>0</v>
      </c>
      <c r="AG14" s="259" cm="1">
        <f t="array" ref="AG14">SUM(COUNTIF('LK HA'!$B$720:$AZ$728,{"",2,3,4,5,6,7,8,9,10,11,12,13,14,15,16,17,18,19,20}&amp;$C14)*{1,2,3,4,5,6,7,8,9,10,11,12,13,14,15,16,17,18,19,20})</f>
        <v>3</v>
      </c>
      <c r="AH14" s="259" cm="1">
        <f t="array" ref="AH14">SUM(COUNTIF('LK HA'!$B$729:$AZ$737,{"",2,3,4,5,6,7,8,9,10,11,12,13,14,15,16,17,18,19,20}&amp;$C14)*{1,2,3,4,5,6,7,8,9,10,11,12,13,14,15,16,17,18,19,20})</f>
        <v>4</v>
      </c>
      <c r="AI14" s="259" cm="1">
        <f t="array" ref="AI14">SUM(COUNTIF('LK HA'!$B$738:$AZ$744,{"",2,3,4,5,6,7,8,9,10,11,12,13,14,15,16,17,18,19,20}&amp;$C14)*{1,2,3,4,5,6,7,8,9,10,11,12,13,14,15,16,17,18,19,20})</f>
        <v>2</v>
      </c>
      <c r="AJ14" s="259" cm="1">
        <f t="array" ref="AJ14">SUM(COUNTIF('LK HA'!$B$745:$AZ$751,{"",2,3,4,5,6,7,8,9,10,11,12,13,14,15,16,17,18,19,20}&amp;$C14)*{1,2,3,4,5,6,7,8,9,10,11,12,13,14,15,16,17,18,19,20})</f>
        <v>2</v>
      </c>
      <c r="AK14" s="259" cm="1">
        <f t="array" ref="AK14">SUM(COUNTIF('LK HA'!$B$752:$AZ$765,{"",2,3,4,5,6,7,8,9,10,11,12,13,14,15,16,17,18,19,20}&amp;$C14)*{1,2,3,4,5,6,7,8,9,10,11,12,13,14,15,16,17,18,19,20})</f>
        <v>7</v>
      </c>
      <c r="AL14" s="259" cm="1">
        <f t="array" ref="AL14">SUM(COUNTIF('LK HA'!$B$766:$AZ$773,{"",2,3,4,5,6,7,8,9,10,11,12,13,14,15,16,17,18,19,20}&amp;$C14)*{1,2,3,4,5,6,7,8,9,10,11,12,13,14,15,16,17,18,19,20})</f>
        <v>3</v>
      </c>
      <c r="AM14" s="259" cm="1">
        <f t="array" ref="AM14">SUM(COUNTIF('LK HA'!$B$774:$AZ$791,{"",2,3,4,5,6,7,8,9,10,11,12,13,14,15,16,17,18,19,20}&amp;$C14)*{1,2,3,4,5,6,7,8,9,10,11,12,13,14,15,16,17,18,19,20})</f>
        <v>8</v>
      </c>
      <c r="AN14" s="346">
        <f t="shared" ref="AN14:AN20" si="2">+SUM(E14:AM14)</f>
        <v>63</v>
      </c>
      <c r="AO14" s="115"/>
      <c r="AP14" s="259" cm="1">
        <f t="array" ref="AP14">SUM(COUNTIF('LK HA'!$B$7:$AZ$791,{"",2,3,4,5,6,7,8,9,10,11,12,13,14,15,16,17,18,19,20}&amp;$C14)*{1,2,3,4,5,6,7,8,9,10,11,12,13,14,15,16,17,18,19,20})</f>
        <v>63</v>
      </c>
    </row>
    <row r="15" spans="1:42" ht="15.6">
      <c r="A15" s="106">
        <f>IF(AN15=0,"ẩn",MAX($A$5:$A14)+1)</f>
        <v>4</v>
      </c>
      <c r="B15" s="107" t="str">
        <f t="shared" ref="B15" si="3">" Cột Bê tông ly tâm DUL "  &amp;C15</f>
        <v xml:space="preserve"> Cột Bê tông ly tâm DUL LT-PC.8,5-4,3</v>
      </c>
      <c r="C15" s="99" t="s">
        <v>514</v>
      </c>
      <c r="D15" s="111" t="s">
        <v>0</v>
      </c>
      <c r="E15" s="259" cm="1">
        <f t="array" ref="E15">SUM(COUNTIF('LK HA'!$B$7:$AZ$64,{"",2,3,4,5,6,7,8,9,10,11,12,13,14,15,16,17,18,19,20}&amp;$C15)*{1,2,3,4,5,6,7,8,9,10,11,12,13,14,15,16,17,18,19,20})</f>
        <v>0</v>
      </c>
      <c r="F15" s="259" cm="1">
        <f t="array" ref="F15">SUM(COUNTIF('LK HA'!$B$65:$AZ$75,{"",2,3,4,5,6,7,8,9,10,11,12,13,14,15,16,17,18,19,20}&amp;$C15)*{1,2,3,4,5,6,7,8,9,10,11,12,13,14,15,16,17,18,19,20})</f>
        <v>0</v>
      </c>
      <c r="G15" s="259" cm="1">
        <f t="array" ref="G15">SUM(COUNTIF('LK HA'!$B$76:$AZ$96,{"",2,3,4,5,6,7,8,9,10,11,12,13,14,15,16,17,18,19,20}&amp;$C15)*{1,2,3,4,5,6,7,8,9,10,11,12,13,14,15,16,17,18,19,20})</f>
        <v>0</v>
      </c>
      <c r="H15" s="259" cm="1">
        <f t="array" ref="H15">SUM(COUNTIF('LK HA'!$B$97:$AZ$160,{"",2,3,4,5,6,7,8,9,10,11,12,13,14,15,16,17,18,19,20}&amp;$C15)*{1,2,3,4,5,6,7,8,9,10,11,12,13,14,15,16,17,18,19,20})</f>
        <v>0</v>
      </c>
      <c r="I15" s="259" cm="1">
        <f t="array" ref="I15">SUM(COUNTIF('LK HA'!$B$161:$AZ$164,{"",2,3,4,5,6,7,8,9,10,11,12,13,14,15,16,17,18,19,20}&amp;$C15)*{1,2,3,4,5,6,7,8,9,10,11,12,13,14,15,16,17,18,19,20})</f>
        <v>0</v>
      </c>
      <c r="J15" s="259" cm="1">
        <f t="array" ref="J15">SUM(COUNTIF('LK HA'!$B$165:$AZ$182,{"",2,3,4,5,6,7,8,9,10,11,12,13,14,15,16,17,18,19,20}&amp;$C15)*{1,2,3,4,5,6,7,8,9,10,11,12,13,14,15,16,17,18,19,20})</f>
        <v>8</v>
      </c>
      <c r="K15" s="259">
        <f>SUM(COUNTIF('LK HA'!$B$183:$AZ$209,{"",2,3,4,5,6,7,8,9,10,11,12,13,14,15,16,17,18,19,20}&amp;$C15)*{1,2,3,4,5,6,7,8,9,10,11,12,13,14,15,16,17,18,19,20})</f>
        <v>4</v>
      </c>
      <c r="L15" s="259" cm="1">
        <f t="array" ref="L15">SUM(COUNTIF('LK HA'!$B$210:$AZ$235,{"",2,3,4,5,6,7,8,9,10,11,12,13,14,15,16,17,18,19,20}&amp;$C15)*{1,2,3,4,5,6,7,8,9,10,11,12,13,14,15,16,17,18,19,20})</f>
        <v>0</v>
      </c>
      <c r="M15" s="259" cm="1">
        <f t="array" ref="M15">SUM(COUNTIF('LK HA'!$B$236:$AZ$254,{"",2,3,4,5,6,7,8,9,10,11,12,13,14,15,16,17,18,19,20}&amp;$C15)*{1,2,3,4,5,6,7,8,9,10,11,12,13,14,15,16,17,18,19,20})</f>
        <v>4</v>
      </c>
      <c r="N15" s="259" cm="1">
        <f t="array" ref="N15">SUM(COUNTIF('LK HA'!$B$255:$AZ$261,{"",2,3,4,5,6,7,8,9,10,11,12,13,14,15,16,17,18,19,20}&amp;$C15)*{1,2,3,4,5,6,7,8,9,10,11,12,13,14,15,16,17,18,19,20})</f>
        <v>4</v>
      </c>
      <c r="O15" s="259" cm="1">
        <f t="array" ref="O15">SUM(COUNTIF('LK HA'!$B$262:$AZ$288,{"",2,3,4,5,6,7,8,9,10,11,12,13,14,15,16,17,18,19,20}&amp;$C15)*{1,2,3,4,5,6,7,8,9,10,11,12,13,14,15,16,17,18,19,20})</f>
        <v>10</v>
      </c>
      <c r="P15" s="259" cm="1">
        <f t="array" ref="P15">SUM(COUNTIF('LK HA'!$B$289:$AZ$304,{"",2,3,4,5,6,7,8,9,10,11,12,13,14,15,16,17,18,19,20}&amp;$C15)*{1,2,3,4,5,6,7,8,9,10,11,12,13,14,15,16,17,18,19,20})</f>
        <v>0</v>
      </c>
      <c r="Q15" s="259" cm="1">
        <f t="array" ref="Q15">SUM(COUNTIF('LK HA'!$B$305:$AZ$350,{"",2,3,4,5,6,7,8,9,10,11,12,13,14,15,16,17,18,19,20}&amp;$C15)*{1,2,3,4,5,6,7,8,9,10,11,12,13,14,15,16,17,18,19,20})</f>
        <v>0</v>
      </c>
      <c r="R15" s="259" cm="1">
        <f t="array" ref="R15">SUM(COUNTIF('LK HA'!$B$351:$AZ$375,{"",2,3,4,5,6,7,8,9,10,11,12,13,14,15,16,17,18,19,20}&amp;$C15)*{1,2,3,4,5,6,7,8,9,10,11,12,13,14,15,16,17,18,19,20})</f>
        <v>6</v>
      </c>
      <c r="S15" s="259" cm="1">
        <f t="array" ref="S15">SUM(COUNTIF('LK HA'!$B$376:$AZ$413,{"",2,3,4,5,6,7,8,9,10,11,12,13,14,15,16,17,18,19,20}&amp;$C15)*{1,2,3,4,5,6,7,8,9,10,11,12,13,14,15,16,17,18,19,20})</f>
        <v>2</v>
      </c>
      <c r="T15" s="259" cm="1">
        <f t="array" ref="T15">SUM(COUNTIF('LK HA'!$B$414:$AZ$460,{"",2,3,4,5,6,7,8,9,10,11,12,13,14,15,16,17,18,19,20}&amp;$C15)*{1,2,3,4,5,6,7,8,9,10,11,12,13,14,15,16,17,18,19,20})</f>
        <v>0</v>
      </c>
      <c r="U15" s="259" cm="1">
        <f t="array" ref="U15">SUM(COUNTIF('LK HA'!$B$461:$AZ$497,{"",2,3,4,5,6,7,8,9,10,11,12,13,14,15,16,17,18,19,20}&amp;$C15)*{1,2,3,4,5,6,7,8,9,10,11,12,13,14,15,16,17,18,19,20})</f>
        <v>0</v>
      </c>
      <c r="V15" s="259" cm="1">
        <f t="array" ref="V15">SUM(COUNTIF('LK HA'!$B$498:$AZ$553,{"",2,3,4,5,6,7,8,9,10,11,12,13,14,15,16,17,18,19,20}&amp;$C15)*{1,2,3,4,5,6,7,8,9,10,11,12,13,14,15,16,17,18,19,20})</f>
        <v>2</v>
      </c>
      <c r="W15" s="259" cm="1">
        <f t="array" ref="W15">SUM(COUNTIF('LK HA'!$B$554:$AZ$585,{"",2,3,4,5,6,7,8,9,10,11,12,13,14,15,16,17,18,19,20}&amp;$C15)*{1,2,3,4,5,6,7,8,9,10,11,12,13,14,15,16,17,18,19,20})</f>
        <v>0</v>
      </c>
      <c r="X15" s="259" cm="1">
        <f t="array" ref="X15">SUM(COUNTIF('LK HA'!$B$586:$AZ$609,{"",2,3,4,5,6,7,8,9,10,11,12,13,14,15,16,17,18,19,20}&amp;$C15)*{1,2,3,4,5,6,7,8,9,10,11,12,13,14,15,16,17,18,19,20})</f>
        <v>0</v>
      </c>
      <c r="Y15" s="259" cm="1">
        <f t="array" ref="Y15">SUM(COUNTIF('LK HA'!$B$610:$AZ$616,{"",2,3,4,5,6,7,8,9,10,11,12,13,14,15,16,17,18,19,20}&amp;$C15)*{1,2,3,4,5,6,7,8,9,10,11,12,13,14,15,16,17,18,19,20})</f>
        <v>0</v>
      </c>
      <c r="Z15" s="259" cm="1">
        <f t="array" ref="Z15">SUM(COUNTIF('LK HA'!$B$617:$AZ$625,{"",2,3,4,5,6,7,8,9,10,11,12,13,14,15,16,17,18,19,20}&amp;$C15)*{1,2,3,4,5,6,7,8,9,10,11,12,13,14,15,16,17,18,19,20})</f>
        <v>0</v>
      </c>
      <c r="AA15" s="259" cm="1">
        <f t="array" ref="AA15">SUM(COUNTIF('LK HA'!$B$626:$AZ$633,{"",2,3,4,5,6,7,8,9,10,11,12,13,14,15,16,17,18,19,20}&amp;$C15)*{1,2,3,4,5,6,7,8,9,10,11,12,13,14,15,16,17,18,19,20})</f>
        <v>0</v>
      </c>
      <c r="AB15" s="259" cm="1">
        <f t="array" ref="AB15">SUM(COUNTIF('LK HA'!$B$634:$AZ$646,{"",2,3,4,5,6,7,8,9,10,11,12,13,14,15,16,17,18,19,20}&amp;$C15)*{1,2,3,4,5,6,7,8,9,10,11,12,13,14,15,16,17,18,19,20})</f>
        <v>0</v>
      </c>
      <c r="AC15" s="259" cm="1">
        <f t="array" ref="AC15">SUM(COUNTIF('LK HA'!$B$647:$AZ$677,{"",2,3,4,5,6,7,8,9,10,11,12,13,14,15,16,17,18,19,20}&amp;$C15)*{1,2,3,4,5,6,7,8,9,10,11,12,13,14,15,16,17,18,19,20})</f>
        <v>0</v>
      </c>
      <c r="AD15" s="259" cm="1">
        <f t="array" ref="AD15">SUM(COUNTIF('LK HA'!$B$678:$AZ$692,{"",2,3,4,5,6,7,8,9,10,11,12,13,14,15,16,17,18,19,20}&amp;$C15)*{1,2,3,4,5,6,7,8,9,10,11,12,13,14,15,16,17,18,19,20})</f>
        <v>0</v>
      </c>
      <c r="AE15" s="259" cm="1">
        <f t="array" ref="AE15">SUM(COUNTIF('LK HA'!$B$693:$AZ$700,{"",2,3,4,5,6,7,8,9,10,11,12,13,14,15,16,17,18,19,20}&amp;$C15)*{1,2,3,4,5,6,7,8,9,10,11,12,13,14,15,16,17,18,19,20})</f>
        <v>4</v>
      </c>
      <c r="AF15" s="259" cm="1">
        <f t="array" ref="AF15">SUM(COUNTIF('LK HA'!$B$701:$AZ$719,{"",2,3,4,5,6,7,8,9,10,11,12,13,14,15,16,17,18,19,20}&amp;$C15)*{1,2,3,4,5,6,7,8,9,10,11,12,13,14,15,16,17,18,19,20})</f>
        <v>0</v>
      </c>
      <c r="AG15" s="259" cm="1">
        <f t="array" ref="AG15">SUM(COUNTIF('LK HA'!$B$720:$AZ$728,{"",2,3,4,5,6,7,8,9,10,11,12,13,14,15,16,17,18,19,20}&amp;$C15)*{1,2,3,4,5,6,7,8,9,10,11,12,13,14,15,16,17,18,19,20})</f>
        <v>6</v>
      </c>
      <c r="AH15" s="259" cm="1">
        <f t="array" ref="AH15">SUM(COUNTIF('LK HA'!$B$729:$AZ$737,{"",2,3,4,5,6,7,8,9,10,11,12,13,14,15,16,17,18,19,20}&amp;$C15)*{1,2,3,4,5,6,7,8,9,10,11,12,13,14,15,16,17,18,19,20})</f>
        <v>4</v>
      </c>
      <c r="AI15" s="259" cm="1">
        <f t="array" ref="AI15">SUM(COUNTIF('LK HA'!$B$738:$AZ$744,{"",2,3,4,5,6,7,8,9,10,11,12,13,14,15,16,17,18,19,20}&amp;$C15)*{1,2,3,4,5,6,7,8,9,10,11,12,13,14,15,16,17,18,19,20})</f>
        <v>2</v>
      </c>
      <c r="AJ15" s="259" cm="1">
        <f t="array" ref="AJ15">SUM(COUNTIF('LK HA'!$B$745:$AZ$751,{"",2,3,4,5,6,7,8,9,10,11,12,13,14,15,16,17,18,19,20}&amp;$C15)*{1,2,3,4,5,6,7,8,9,10,11,12,13,14,15,16,17,18,19,20})</f>
        <v>4</v>
      </c>
      <c r="AK15" s="259" cm="1">
        <f t="array" ref="AK15">SUM(COUNTIF('LK HA'!$B$752:$AZ$765,{"",2,3,4,5,6,7,8,9,10,11,12,13,14,15,16,17,18,19,20}&amp;$C15)*{1,2,3,4,5,6,7,8,9,10,11,12,13,14,15,16,17,18,19,20})</f>
        <v>8</v>
      </c>
      <c r="AL15" s="259" cm="1">
        <f t="array" ref="AL15">SUM(COUNTIF('LK HA'!$B$766:$AZ$773,{"",2,3,4,5,6,7,8,9,10,11,12,13,14,15,16,17,18,19,20}&amp;$C15)*{1,2,3,4,5,6,7,8,9,10,11,12,13,14,15,16,17,18,19,20})</f>
        <v>4</v>
      </c>
      <c r="AM15" s="259" cm="1">
        <f t="array" ref="AM15">SUM(COUNTIF('LK HA'!$B$774:$AZ$791,{"",2,3,4,5,6,7,8,9,10,11,12,13,14,15,16,17,18,19,20}&amp;$C15)*{1,2,3,4,5,6,7,8,9,10,11,12,13,14,15,16,17,18,19,20})</f>
        <v>8</v>
      </c>
      <c r="AN15" s="346">
        <f t="shared" si="2"/>
        <v>80</v>
      </c>
      <c r="AO15" s="115"/>
      <c r="AP15" s="259" cm="1">
        <f t="array" ref="AP15">SUM(COUNTIF('LK HA'!$B$7:$AZ$791,{"",2,3,4,5,6,7,8,9,10,11,12,13,14,15,16,17,18,19,20}&amp;$C15)*{1,2,3,4,5,6,7,8,9,10,11,12,13,14,15,16,17,18,19,20})</f>
        <v>80</v>
      </c>
    </row>
    <row r="16" spans="1:42" s="39" customFormat="1" ht="15.6" hidden="1">
      <c r="A16" s="40" t="str">
        <f>IF(AN16=0,"ẩn",MAX($A$5:$A14)+1)</f>
        <v>ẩn</v>
      </c>
      <c r="B16" s="41" t="str">
        <f t="shared" si="1"/>
        <v xml:space="preserve"> Cột Bê tông ly tâm DUL LT-PC.10-3,5</v>
      </c>
      <c r="C16" s="42" t="s">
        <v>253</v>
      </c>
      <c r="D16" s="46" t="s">
        <v>0</v>
      </c>
      <c r="E16" s="258" cm="1">
        <f t="array" ref="E16">SUM(COUNTIF('LK HA'!$B$7:$AZ$64,{"",2,3,4,5,6,7,8,9,10,11,12,13,14,15,16,17,18,19,20}&amp;$C16)*{1,2,3,4,5,6,7,8,9,10,11,12,13,14,15,16,17,18,19,20})</f>
        <v>0</v>
      </c>
      <c r="F16" s="258" cm="1">
        <f t="array" ref="F16">SUM(COUNTIF('LK HA'!$B$65:$AZ$75,{"",2,3,4,5,6,7,8,9,10,11,12,13,14,15,16,17,18,19,20}&amp;$C16)*{1,2,3,4,5,6,7,8,9,10,11,12,13,14,15,16,17,18,19,20})</f>
        <v>0</v>
      </c>
      <c r="G16" s="258" cm="1">
        <f t="array" ref="G16">SUM(COUNTIF('LK HA'!$B$76:$AZ$96,{"",2,3,4,5,6,7,8,9,10,11,12,13,14,15,16,17,18,19,20}&amp;$C16)*{1,2,3,4,5,6,7,8,9,10,11,12,13,14,15,16,17,18,19,20})</f>
        <v>0</v>
      </c>
      <c r="H16" s="258" cm="1">
        <f t="array" ref="H16">SUM(COUNTIF('LK HA'!$B$97:$AZ$160,{"",2,3,4,5,6,7,8,9,10,11,12,13,14,15,16,17,18,19,20}&amp;$C16)*{1,2,3,4,5,6,7,8,9,10,11,12,13,14,15,16,17,18,19,20})</f>
        <v>0</v>
      </c>
      <c r="I16" s="258" cm="1">
        <f t="array" ref="I16">SUM(COUNTIF('LK HA'!$B$161:$AZ$164,{"",2,3,4,5,6,7,8,9,10,11,12,13,14,15,16,17,18,19,20}&amp;$C16)*{1,2,3,4,5,6,7,8,9,10,11,12,13,14,15,16,17,18,19,20})</f>
        <v>0</v>
      </c>
      <c r="J16" s="258" cm="1">
        <f t="array" ref="J16">SUM(COUNTIF('LK HA'!$B$165:$AZ$182,{"",2,3,4,5,6,7,8,9,10,11,12,13,14,15,16,17,18,19,20}&amp;$C16)*{1,2,3,4,5,6,7,8,9,10,11,12,13,14,15,16,17,18,19,20})</f>
        <v>0</v>
      </c>
      <c r="K16" s="258">
        <f>SUM(COUNTIF('LK HA'!$B$183:$AZ$209,{"",2,3,4,5,6,7,8,9,10,11,12,13,14,15,16,17,18,19,20}&amp;$C16)*{1,2,3,4,5,6,7,8,9,10,11,12,13,14,15,16,17,18,19,20})</f>
        <v>0</v>
      </c>
      <c r="L16" s="258" cm="1">
        <f t="array" ref="L16">SUM(COUNTIF('LK HA'!$B$210:$AZ$235,{"",2,3,4,5,6,7,8,9,10,11,12,13,14,15,16,17,18,19,20}&amp;$C16)*{1,2,3,4,5,6,7,8,9,10,11,12,13,14,15,16,17,18,19,20})</f>
        <v>0</v>
      </c>
      <c r="M16" s="258" cm="1">
        <f t="array" ref="M16">SUM(COUNTIF('LK HA'!$B$236:$AZ$254,{"",2,3,4,5,6,7,8,9,10,11,12,13,14,15,16,17,18,19,20}&amp;$C16)*{1,2,3,4,5,6,7,8,9,10,11,12,13,14,15,16,17,18,19,20})</f>
        <v>0</v>
      </c>
      <c r="N16" s="258" cm="1">
        <f t="array" ref="N16">SUM(COUNTIF('LK HA'!$B$255:$AZ$261,{"",2,3,4,5,6,7,8,9,10,11,12,13,14,15,16,17,18,19,20}&amp;$C16)*{1,2,3,4,5,6,7,8,9,10,11,12,13,14,15,16,17,18,19,20})</f>
        <v>0</v>
      </c>
      <c r="O16" s="258" cm="1">
        <f t="array" ref="O16">SUM(COUNTIF('LK HA'!$B$262:$AZ$288,{"",2,3,4,5,6,7,8,9,10,11,12,13,14,15,16,17,18,19,20}&amp;$C16)*{1,2,3,4,5,6,7,8,9,10,11,12,13,14,15,16,17,18,19,20})</f>
        <v>0</v>
      </c>
      <c r="P16" s="258" cm="1">
        <f t="array" ref="P16">SUM(COUNTIF('LK HA'!$B$289:$AZ$304,{"",2,3,4,5,6,7,8,9,10,11,12,13,14,15,16,17,18,19,20}&amp;$C16)*{1,2,3,4,5,6,7,8,9,10,11,12,13,14,15,16,17,18,19,20})</f>
        <v>0</v>
      </c>
      <c r="Q16" s="258" cm="1">
        <f t="array" ref="Q16">SUM(COUNTIF('LK HA'!$B$305:$AZ$350,{"",2,3,4,5,6,7,8,9,10,11,12,13,14,15,16,17,18,19,20}&amp;$C16)*{1,2,3,4,5,6,7,8,9,10,11,12,13,14,15,16,17,18,19,20})</f>
        <v>0</v>
      </c>
      <c r="R16" s="258" cm="1">
        <f t="array" ref="R16">SUM(COUNTIF('LK HA'!$B$351:$AZ$375,{"",2,3,4,5,6,7,8,9,10,11,12,13,14,15,16,17,18,19,20}&amp;$C16)*{1,2,3,4,5,6,7,8,9,10,11,12,13,14,15,16,17,18,19,20})</f>
        <v>0</v>
      </c>
      <c r="S16" s="258" cm="1">
        <f t="array" ref="S16">SUM(COUNTIF('LK HA'!$B$376:$AZ$413,{"",2,3,4,5,6,7,8,9,10,11,12,13,14,15,16,17,18,19,20}&amp;$C16)*{1,2,3,4,5,6,7,8,9,10,11,12,13,14,15,16,17,18,19,20})</f>
        <v>0</v>
      </c>
      <c r="T16" s="258" cm="1">
        <f t="array" ref="T16">SUM(COUNTIF('LK HA'!$B$414:$AZ$460,{"",2,3,4,5,6,7,8,9,10,11,12,13,14,15,16,17,18,19,20}&amp;$C16)*{1,2,3,4,5,6,7,8,9,10,11,12,13,14,15,16,17,18,19,20})</f>
        <v>0</v>
      </c>
      <c r="U16" s="258" cm="1">
        <f t="array" ref="U16">SUM(COUNTIF('LK HA'!$B$461:$AZ$497,{"",2,3,4,5,6,7,8,9,10,11,12,13,14,15,16,17,18,19,20}&amp;$C16)*{1,2,3,4,5,6,7,8,9,10,11,12,13,14,15,16,17,18,19,20})</f>
        <v>0</v>
      </c>
      <c r="V16" s="258" cm="1">
        <f t="array" ref="V16">SUM(COUNTIF('LK HA'!$B$498:$AZ$553,{"",2,3,4,5,6,7,8,9,10,11,12,13,14,15,16,17,18,19,20}&amp;$C16)*{1,2,3,4,5,6,7,8,9,10,11,12,13,14,15,16,17,18,19,20})</f>
        <v>0</v>
      </c>
      <c r="W16" s="258" cm="1">
        <f t="array" ref="W16">SUM(COUNTIF('LK HA'!$B$554:$AZ$585,{"",2,3,4,5,6,7,8,9,10,11,12,13,14,15,16,17,18,19,20}&amp;$C16)*{1,2,3,4,5,6,7,8,9,10,11,12,13,14,15,16,17,18,19,20})</f>
        <v>0</v>
      </c>
      <c r="X16" s="258" cm="1">
        <f t="array" ref="X16">SUM(COUNTIF('LK HA'!$B$586:$AZ$609,{"",2,3,4,5,6,7,8,9,10,11,12,13,14,15,16,17,18,19,20}&amp;$C16)*{1,2,3,4,5,6,7,8,9,10,11,12,13,14,15,16,17,18,19,20})</f>
        <v>0</v>
      </c>
      <c r="Y16" s="258" cm="1">
        <f t="array" ref="Y16">SUM(COUNTIF('LK HA'!$B$610:$AZ$616,{"",2,3,4,5,6,7,8,9,10,11,12,13,14,15,16,17,18,19,20}&amp;$C16)*{1,2,3,4,5,6,7,8,9,10,11,12,13,14,15,16,17,18,19,20})</f>
        <v>0</v>
      </c>
      <c r="Z16" s="258" cm="1">
        <f t="array" ref="Z16">SUM(COUNTIF('LK HA'!$B$617:$AZ$625,{"",2,3,4,5,6,7,8,9,10,11,12,13,14,15,16,17,18,19,20}&amp;$C16)*{1,2,3,4,5,6,7,8,9,10,11,12,13,14,15,16,17,18,19,20})</f>
        <v>0</v>
      </c>
      <c r="AA16" s="258" cm="1">
        <f t="array" ref="AA16">SUM(COUNTIF('LK HA'!$B$626:$AZ$633,{"",2,3,4,5,6,7,8,9,10,11,12,13,14,15,16,17,18,19,20}&amp;$C16)*{1,2,3,4,5,6,7,8,9,10,11,12,13,14,15,16,17,18,19,20})</f>
        <v>0</v>
      </c>
      <c r="AB16" s="258" cm="1">
        <f t="array" ref="AB16">SUM(COUNTIF('LK HA'!$B$634:$AZ$646,{"",2,3,4,5,6,7,8,9,10,11,12,13,14,15,16,17,18,19,20}&amp;$C16)*{1,2,3,4,5,6,7,8,9,10,11,12,13,14,15,16,17,18,19,20})</f>
        <v>0</v>
      </c>
      <c r="AC16" s="258" cm="1">
        <f t="array" ref="AC16">SUM(COUNTIF('LK HA'!$B$647:$AZ$677,{"",2,3,4,5,6,7,8,9,10,11,12,13,14,15,16,17,18,19,20}&amp;$C16)*{1,2,3,4,5,6,7,8,9,10,11,12,13,14,15,16,17,18,19,20})</f>
        <v>0</v>
      </c>
      <c r="AD16" s="258" cm="1">
        <f t="array" ref="AD16">SUM(COUNTIF('LK HA'!$B$678:$AZ$692,{"",2,3,4,5,6,7,8,9,10,11,12,13,14,15,16,17,18,19,20}&amp;$C16)*{1,2,3,4,5,6,7,8,9,10,11,12,13,14,15,16,17,18,19,20})</f>
        <v>0</v>
      </c>
      <c r="AE16" s="258" cm="1">
        <f t="array" ref="AE16">SUM(COUNTIF('LK HA'!$B$693:$AZ$700,{"",2,3,4,5,6,7,8,9,10,11,12,13,14,15,16,17,18,19,20}&amp;$C16)*{1,2,3,4,5,6,7,8,9,10,11,12,13,14,15,16,17,18,19,20})</f>
        <v>0</v>
      </c>
      <c r="AF16" s="258" cm="1">
        <f t="array" ref="AF16">SUM(COUNTIF('LK HA'!$B$701:$AZ$719,{"",2,3,4,5,6,7,8,9,10,11,12,13,14,15,16,17,18,19,20}&amp;$C16)*{1,2,3,4,5,6,7,8,9,10,11,12,13,14,15,16,17,18,19,20})</f>
        <v>0</v>
      </c>
      <c r="AG16" s="258" cm="1">
        <f t="array" ref="AG16">SUM(COUNTIF('LK HA'!$B$720:$AZ$728,{"",2,3,4,5,6,7,8,9,10,11,12,13,14,15,16,17,18,19,20}&amp;$C16)*{1,2,3,4,5,6,7,8,9,10,11,12,13,14,15,16,17,18,19,20})</f>
        <v>0</v>
      </c>
      <c r="AH16" s="258" cm="1">
        <f t="array" ref="AH16">SUM(COUNTIF('LK HA'!$B$729:$AZ$737,{"",2,3,4,5,6,7,8,9,10,11,12,13,14,15,16,17,18,19,20}&amp;$C16)*{1,2,3,4,5,6,7,8,9,10,11,12,13,14,15,16,17,18,19,20})</f>
        <v>0</v>
      </c>
      <c r="AI16" s="258" cm="1">
        <f t="array" ref="AI16">SUM(COUNTIF('LK HA'!$B$738:$AZ$744,{"",2,3,4,5,6,7,8,9,10,11,12,13,14,15,16,17,18,19,20}&amp;$C16)*{1,2,3,4,5,6,7,8,9,10,11,12,13,14,15,16,17,18,19,20})</f>
        <v>0</v>
      </c>
      <c r="AJ16" s="258" cm="1">
        <f t="array" ref="AJ16">SUM(COUNTIF('LK HA'!$B$745:$AZ$751,{"",2,3,4,5,6,7,8,9,10,11,12,13,14,15,16,17,18,19,20}&amp;$C16)*{1,2,3,4,5,6,7,8,9,10,11,12,13,14,15,16,17,18,19,20})</f>
        <v>0</v>
      </c>
      <c r="AK16" s="258" cm="1">
        <f t="array" ref="AK16">SUM(COUNTIF('LK HA'!$B$752:$AZ$765,{"",2,3,4,5,6,7,8,9,10,11,12,13,14,15,16,17,18,19,20}&amp;$C16)*{1,2,3,4,5,6,7,8,9,10,11,12,13,14,15,16,17,18,19,20})</f>
        <v>0</v>
      </c>
      <c r="AL16" s="258" cm="1">
        <f t="array" ref="AL16">SUM(COUNTIF('LK HA'!$B$766:$AZ$773,{"",2,3,4,5,6,7,8,9,10,11,12,13,14,15,16,17,18,19,20}&amp;$C16)*{1,2,3,4,5,6,7,8,9,10,11,12,13,14,15,16,17,18,19,20})</f>
        <v>0</v>
      </c>
      <c r="AM16" s="258" cm="1">
        <f t="array" ref="AM16">SUM(COUNTIF('LK HA'!$B$774:$AZ$791,{"",2,3,4,5,6,7,8,9,10,11,12,13,14,15,16,17,18,19,20}&amp;$C16)*{1,2,3,4,5,6,7,8,9,10,11,12,13,14,15,16,17,18,19,20})</f>
        <v>0</v>
      </c>
      <c r="AN16" s="43">
        <f t="shared" si="2"/>
        <v>0</v>
      </c>
      <c r="AO16" s="48"/>
      <c r="AP16" s="258" cm="1">
        <f t="array" ref="AP16">SUM(COUNTIF('LK HA'!$B$7:$AZ$791,{"",2,3,4,5,6,7,8,9,10,11,12,13,14,15,16,17,18,19,20}&amp;$C16)*{1,2,3,4,5,6,7,8,9,10,11,12,13,14,15,16,17,18,19,20})</f>
        <v>0</v>
      </c>
    </row>
    <row r="17" spans="1:42" s="39" customFormat="1" ht="15.6">
      <c r="A17" s="40">
        <f>IF(AN17=0,"ẩn",MAX($A$5:$A16)+1)</f>
        <v>5</v>
      </c>
      <c r="B17" s="41" t="str">
        <f t="shared" si="1"/>
        <v xml:space="preserve"> Cột Bê tông ly tâm DUL LT-PC.10-4,3</v>
      </c>
      <c r="C17" s="42" t="s">
        <v>230</v>
      </c>
      <c r="D17" s="46" t="s">
        <v>0</v>
      </c>
      <c r="E17" s="258" cm="1">
        <f t="array" ref="E17">SUM(COUNTIF('LK HA'!$B$7:$AZ$64,{"",2,3,4,5,6,7,8,9,10,11,12,13,14,15,16,17,18,19,20}&amp;$C17)*{1,2,3,4,5,6,7,8,9,10,11,12,13,14,15,16,17,18,19,20})</f>
        <v>0</v>
      </c>
      <c r="F17" s="258" cm="1">
        <f t="array" ref="F17">SUM(COUNTIF('LK HA'!$B$65:$AZ$75,{"",2,3,4,5,6,7,8,9,10,11,12,13,14,15,16,17,18,19,20}&amp;$C17)*{1,2,3,4,5,6,7,8,9,10,11,12,13,14,15,16,17,18,19,20})</f>
        <v>2</v>
      </c>
      <c r="G17" s="258" cm="1">
        <f t="array" ref="G17">SUM(COUNTIF('LK HA'!$B$76:$AZ$96,{"",2,3,4,5,6,7,8,9,10,11,12,13,14,15,16,17,18,19,20}&amp;$C17)*{1,2,3,4,5,6,7,8,9,10,11,12,13,14,15,16,17,18,19,20})</f>
        <v>0</v>
      </c>
      <c r="H17" s="258" cm="1">
        <f t="array" ref="H17">SUM(COUNTIF('LK HA'!$B$97:$AZ$160,{"",2,3,4,5,6,7,8,9,10,11,12,13,14,15,16,17,18,19,20}&amp;$C17)*{1,2,3,4,5,6,7,8,9,10,11,12,13,14,15,16,17,18,19,20})</f>
        <v>0</v>
      </c>
      <c r="I17" s="258" cm="1">
        <f t="array" ref="I17">SUM(COUNTIF('LK HA'!$B$161:$AZ$164,{"",2,3,4,5,6,7,8,9,10,11,12,13,14,15,16,17,18,19,20}&amp;$C17)*{1,2,3,4,5,6,7,8,9,10,11,12,13,14,15,16,17,18,19,20})</f>
        <v>0</v>
      </c>
      <c r="J17" s="258" cm="1">
        <f t="array" ref="J17">SUM(COUNTIF('LK HA'!$B$165:$AZ$182,{"",2,3,4,5,6,7,8,9,10,11,12,13,14,15,16,17,18,19,20}&amp;$C17)*{1,2,3,4,5,6,7,8,9,10,11,12,13,14,15,16,17,18,19,20})</f>
        <v>0</v>
      </c>
      <c r="K17" s="258">
        <f>SUM(COUNTIF('LK HA'!$B$183:$AZ$209,{"",2,3,4,5,6,7,8,9,10,11,12,13,14,15,16,17,18,19,20}&amp;$C17)*{1,2,3,4,5,6,7,8,9,10,11,12,13,14,15,16,17,18,19,20})</f>
        <v>0</v>
      </c>
      <c r="L17" s="258" cm="1">
        <f t="array" ref="L17">SUM(COUNTIF('LK HA'!$B$210:$AZ$235,{"",2,3,4,5,6,7,8,9,10,11,12,13,14,15,16,17,18,19,20}&amp;$C17)*{1,2,3,4,5,6,7,8,9,10,11,12,13,14,15,16,17,18,19,20})</f>
        <v>0</v>
      </c>
      <c r="M17" s="258" cm="1">
        <f t="array" ref="M17">SUM(COUNTIF('LK HA'!$B$236:$AZ$254,{"",2,3,4,5,6,7,8,9,10,11,12,13,14,15,16,17,18,19,20}&amp;$C17)*{1,2,3,4,5,6,7,8,9,10,11,12,13,14,15,16,17,18,19,20})</f>
        <v>0</v>
      </c>
      <c r="N17" s="258" cm="1">
        <f t="array" ref="N17">SUM(COUNTIF('LK HA'!$B$255:$AZ$261,{"",2,3,4,5,6,7,8,9,10,11,12,13,14,15,16,17,18,19,20}&amp;$C17)*{1,2,3,4,5,6,7,8,9,10,11,12,13,14,15,16,17,18,19,20})</f>
        <v>0</v>
      </c>
      <c r="O17" s="258" cm="1">
        <f t="array" ref="O17">SUM(COUNTIF('LK HA'!$B$262:$AZ$288,{"",2,3,4,5,6,7,8,9,10,11,12,13,14,15,16,17,18,19,20}&amp;$C17)*{1,2,3,4,5,6,7,8,9,10,11,12,13,14,15,16,17,18,19,20})</f>
        <v>8</v>
      </c>
      <c r="P17" s="258" cm="1">
        <f t="array" ref="P17">SUM(COUNTIF('LK HA'!$B$289:$AZ$304,{"",2,3,4,5,6,7,8,9,10,11,12,13,14,15,16,17,18,19,20}&amp;$C17)*{1,2,3,4,5,6,7,8,9,10,11,12,13,14,15,16,17,18,19,20})</f>
        <v>0</v>
      </c>
      <c r="Q17" s="258" cm="1">
        <f t="array" ref="Q17">SUM(COUNTIF('LK HA'!$B$305:$AZ$350,{"",2,3,4,5,6,7,8,9,10,11,12,13,14,15,16,17,18,19,20}&amp;$C17)*{1,2,3,4,5,6,7,8,9,10,11,12,13,14,15,16,17,18,19,20})</f>
        <v>0</v>
      </c>
      <c r="R17" s="258" cm="1">
        <f t="array" ref="R17">SUM(COUNTIF('LK HA'!$B$351:$AZ$375,{"",2,3,4,5,6,7,8,9,10,11,12,13,14,15,16,17,18,19,20}&amp;$C17)*{1,2,3,4,5,6,7,8,9,10,11,12,13,14,15,16,17,18,19,20})</f>
        <v>0</v>
      </c>
      <c r="S17" s="258" cm="1">
        <f t="array" ref="S17">SUM(COUNTIF('LK HA'!$B$376:$AZ$413,{"",2,3,4,5,6,7,8,9,10,11,12,13,14,15,16,17,18,19,20}&amp;$C17)*{1,2,3,4,5,6,7,8,9,10,11,12,13,14,15,16,17,18,19,20})</f>
        <v>0</v>
      </c>
      <c r="T17" s="258" cm="1">
        <f t="array" ref="T17">SUM(COUNTIF('LK HA'!$B$414:$AZ$460,{"",2,3,4,5,6,7,8,9,10,11,12,13,14,15,16,17,18,19,20}&amp;$C17)*{1,2,3,4,5,6,7,8,9,10,11,12,13,14,15,16,17,18,19,20})</f>
        <v>0</v>
      </c>
      <c r="U17" s="258" cm="1">
        <f t="array" ref="U17">SUM(COUNTIF('LK HA'!$B$461:$AZ$497,{"",2,3,4,5,6,7,8,9,10,11,12,13,14,15,16,17,18,19,20}&amp;$C17)*{1,2,3,4,5,6,7,8,9,10,11,12,13,14,15,16,17,18,19,20})</f>
        <v>0</v>
      </c>
      <c r="V17" s="258" cm="1">
        <f t="array" ref="V17">SUM(COUNTIF('LK HA'!$B$498:$AZ$553,{"",2,3,4,5,6,7,8,9,10,11,12,13,14,15,16,17,18,19,20}&amp;$C17)*{1,2,3,4,5,6,7,8,9,10,11,12,13,14,15,16,17,18,19,20})</f>
        <v>0</v>
      </c>
      <c r="W17" s="258" cm="1">
        <f t="array" ref="W17">SUM(COUNTIF('LK HA'!$B$554:$AZ$585,{"",2,3,4,5,6,7,8,9,10,11,12,13,14,15,16,17,18,19,20}&amp;$C17)*{1,2,3,4,5,6,7,8,9,10,11,12,13,14,15,16,17,18,19,20})</f>
        <v>17</v>
      </c>
      <c r="X17" s="258" cm="1">
        <f t="array" ref="X17">SUM(COUNTIF('LK HA'!$B$586:$AZ$609,{"",2,3,4,5,6,7,8,9,10,11,12,13,14,15,16,17,18,19,20}&amp;$C17)*{1,2,3,4,5,6,7,8,9,10,11,12,13,14,15,16,17,18,19,20})</f>
        <v>0</v>
      </c>
      <c r="Y17" s="258" cm="1">
        <f t="array" ref="Y17">SUM(COUNTIF('LK HA'!$B$610:$AZ$616,{"",2,3,4,5,6,7,8,9,10,11,12,13,14,15,16,17,18,19,20}&amp;$C17)*{1,2,3,4,5,6,7,8,9,10,11,12,13,14,15,16,17,18,19,20})</f>
        <v>0</v>
      </c>
      <c r="Z17" s="258" cm="1">
        <f t="array" ref="Z17">SUM(COUNTIF('LK HA'!$B$617:$AZ$625,{"",2,3,4,5,6,7,8,9,10,11,12,13,14,15,16,17,18,19,20}&amp;$C17)*{1,2,3,4,5,6,7,8,9,10,11,12,13,14,15,16,17,18,19,20})</f>
        <v>5</v>
      </c>
      <c r="AA17" s="258" cm="1">
        <f t="array" ref="AA17">SUM(COUNTIF('LK HA'!$B$626:$AZ$633,{"",2,3,4,5,6,7,8,9,10,11,12,13,14,15,16,17,18,19,20}&amp;$C17)*{1,2,3,4,5,6,7,8,9,10,11,12,13,14,15,16,17,18,19,20})</f>
        <v>0</v>
      </c>
      <c r="AB17" s="258" cm="1">
        <f t="array" ref="AB17">SUM(COUNTIF('LK HA'!$B$634:$AZ$646,{"",2,3,4,5,6,7,8,9,10,11,12,13,14,15,16,17,18,19,20}&amp;$C17)*{1,2,3,4,5,6,7,8,9,10,11,12,13,14,15,16,17,18,19,20})</f>
        <v>7</v>
      </c>
      <c r="AC17" s="258" cm="1">
        <f t="array" ref="AC17">SUM(COUNTIF('LK HA'!$B$647:$AZ$677,{"",2,3,4,5,6,7,8,9,10,11,12,13,14,15,16,17,18,19,20}&amp;$C17)*{1,2,3,4,5,6,7,8,9,10,11,12,13,14,15,16,17,18,19,20})</f>
        <v>9</v>
      </c>
      <c r="AD17" s="258" cm="1">
        <f t="array" ref="AD17">SUM(COUNTIF('LK HA'!$B$678:$AZ$692,{"",2,3,4,5,6,7,8,9,10,11,12,13,14,15,16,17,18,19,20}&amp;$C17)*{1,2,3,4,5,6,7,8,9,10,11,12,13,14,15,16,17,18,19,20})</f>
        <v>0</v>
      </c>
      <c r="AE17" s="258" cm="1">
        <f t="array" ref="AE17">SUM(COUNTIF('LK HA'!$B$693:$AZ$700,{"",2,3,4,5,6,7,8,9,10,11,12,13,14,15,16,17,18,19,20}&amp;$C17)*{1,2,3,4,5,6,7,8,9,10,11,12,13,14,15,16,17,18,19,20})</f>
        <v>0</v>
      </c>
      <c r="AF17" s="258" cm="1">
        <f t="array" ref="AF17">SUM(COUNTIF('LK HA'!$B$701:$AZ$719,{"",2,3,4,5,6,7,8,9,10,11,12,13,14,15,16,17,18,19,20}&amp;$C17)*{1,2,3,4,5,6,7,8,9,10,11,12,13,14,15,16,17,18,19,20})</f>
        <v>9</v>
      </c>
      <c r="AG17" s="258" cm="1">
        <f t="array" ref="AG17">SUM(COUNTIF('LK HA'!$B$720:$AZ$728,{"",2,3,4,5,6,7,8,9,10,11,12,13,14,15,16,17,18,19,20}&amp;$C17)*{1,2,3,4,5,6,7,8,9,10,11,12,13,14,15,16,17,18,19,20})</f>
        <v>0</v>
      </c>
      <c r="AH17" s="258" cm="1">
        <f t="array" ref="AH17">SUM(COUNTIF('LK HA'!$B$729:$AZ$737,{"",2,3,4,5,6,7,8,9,10,11,12,13,14,15,16,17,18,19,20}&amp;$C17)*{1,2,3,4,5,6,7,8,9,10,11,12,13,14,15,16,17,18,19,20})</f>
        <v>0</v>
      </c>
      <c r="AI17" s="258" cm="1">
        <f t="array" ref="AI17">SUM(COUNTIF('LK HA'!$B$738:$AZ$744,{"",2,3,4,5,6,7,8,9,10,11,12,13,14,15,16,17,18,19,20}&amp;$C17)*{1,2,3,4,5,6,7,8,9,10,11,12,13,14,15,16,17,18,19,20})</f>
        <v>0</v>
      </c>
      <c r="AJ17" s="258" cm="1">
        <f t="array" ref="AJ17">SUM(COUNTIF('LK HA'!$B$745:$AZ$751,{"",2,3,4,5,6,7,8,9,10,11,12,13,14,15,16,17,18,19,20}&amp;$C17)*{1,2,3,4,5,6,7,8,9,10,11,12,13,14,15,16,17,18,19,20})</f>
        <v>0</v>
      </c>
      <c r="AK17" s="258" cm="1">
        <f t="array" ref="AK17">SUM(COUNTIF('LK HA'!$B$752:$AZ$765,{"",2,3,4,5,6,7,8,9,10,11,12,13,14,15,16,17,18,19,20}&amp;$C17)*{1,2,3,4,5,6,7,8,9,10,11,12,13,14,15,16,17,18,19,20})</f>
        <v>0</v>
      </c>
      <c r="AL17" s="258" cm="1">
        <f t="array" ref="AL17">SUM(COUNTIF('LK HA'!$B$766:$AZ$773,{"",2,3,4,5,6,7,8,9,10,11,12,13,14,15,16,17,18,19,20}&amp;$C17)*{1,2,3,4,5,6,7,8,9,10,11,12,13,14,15,16,17,18,19,20})</f>
        <v>0</v>
      </c>
      <c r="AM17" s="258" cm="1">
        <f t="array" ref="AM17">SUM(COUNTIF('LK HA'!$B$774:$AZ$791,{"",2,3,4,5,6,7,8,9,10,11,12,13,14,15,16,17,18,19,20}&amp;$C17)*{1,2,3,4,5,6,7,8,9,10,11,12,13,14,15,16,17,18,19,20})</f>
        <v>0</v>
      </c>
      <c r="AN17" s="347">
        <f t="shared" si="2"/>
        <v>57</v>
      </c>
      <c r="AO17" s="48"/>
      <c r="AP17" s="258" cm="1">
        <f t="array" ref="AP17">SUM(COUNTIF('LK HA'!$B$7:$AZ$791,{"",2,3,4,5,6,7,8,9,10,11,12,13,14,15,16,17,18,19,20}&amp;$C17)*{1,2,3,4,5,6,7,8,9,10,11,12,13,14,15,16,17,18,19,20})</f>
        <v>57</v>
      </c>
    </row>
    <row r="18" spans="1:42" ht="15.6">
      <c r="A18" s="106">
        <f>IF(AN18=0,"ẩn",MAX($A$5:$A17)+1)</f>
        <v>6</v>
      </c>
      <c r="B18" s="107" t="str">
        <f t="shared" ref="B18" si="4">" Cột Bê tông ly tâm DUL "  &amp;C18</f>
        <v xml:space="preserve"> Cột Bê tông ly tâm DUL LT-PC.10-5,0</v>
      </c>
      <c r="C18" s="99" t="s">
        <v>516</v>
      </c>
      <c r="D18" s="111" t="s">
        <v>0</v>
      </c>
      <c r="E18" s="259" cm="1">
        <f t="array" ref="E18">SUM(COUNTIF('LK HA'!$B$7:$AZ$64,{"",2,3,4,5,6,7,8,9,10,11,12,13,14,15,16,17,18,19,20}&amp;$C18)*{1,2,3,4,5,6,7,8,9,10,11,12,13,14,15,16,17,18,19,20})</f>
        <v>0</v>
      </c>
      <c r="F18" s="259" cm="1">
        <f t="array" ref="F18">SUM(COUNTIF('LK HA'!$B$65:$AZ$75,{"",2,3,4,5,6,7,8,9,10,11,12,13,14,15,16,17,18,19,20}&amp;$C18)*{1,2,3,4,5,6,7,8,9,10,11,12,13,14,15,16,17,18,19,20})</f>
        <v>6</v>
      </c>
      <c r="G18" s="259" cm="1">
        <f t="array" ref="G18">SUM(COUNTIF('LK HA'!$B$76:$AZ$96,{"",2,3,4,5,6,7,8,9,10,11,12,13,14,15,16,17,18,19,20}&amp;$C18)*{1,2,3,4,5,6,7,8,9,10,11,12,13,14,15,16,17,18,19,20})</f>
        <v>2</v>
      </c>
      <c r="H18" s="259" cm="1">
        <f t="array" ref="H18">SUM(COUNTIF('LK HA'!$B$97:$AZ$160,{"",2,3,4,5,6,7,8,9,10,11,12,13,14,15,16,17,18,19,20}&amp;$C18)*{1,2,3,4,5,6,7,8,9,10,11,12,13,14,15,16,17,18,19,20})</f>
        <v>0</v>
      </c>
      <c r="I18" s="259" cm="1">
        <f t="array" ref="I18">SUM(COUNTIF('LK HA'!$B$161:$AZ$164,{"",2,3,4,5,6,7,8,9,10,11,12,13,14,15,16,17,18,19,20}&amp;$C18)*{1,2,3,4,5,6,7,8,9,10,11,12,13,14,15,16,17,18,19,20})</f>
        <v>2</v>
      </c>
      <c r="J18" s="259" cm="1">
        <f t="array" ref="J18">SUM(COUNTIF('LK HA'!$B$165:$AZ$182,{"",2,3,4,5,6,7,8,9,10,11,12,13,14,15,16,17,18,19,20}&amp;$C18)*{1,2,3,4,5,6,7,8,9,10,11,12,13,14,15,16,17,18,19,20})</f>
        <v>0</v>
      </c>
      <c r="K18" s="259">
        <f>SUM(COUNTIF('LK HA'!$B$183:$AZ$209,{"",2,3,4,5,6,7,8,9,10,11,12,13,14,15,16,17,18,19,20}&amp;$C18)*{1,2,3,4,5,6,7,8,9,10,11,12,13,14,15,16,17,18,19,20})</f>
        <v>0</v>
      </c>
      <c r="L18" s="259" cm="1">
        <f t="array" ref="L18">SUM(COUNTIF('LK HA'!$B$210:$AZ$235,{"",2,3,4,5,6,7,8,9,10,11,12,13,14,15,16,17,18,19,20}&amp;$C18)*{1,2,3,4,5,6,7,8,9,10,11,12,13,14,15,16,17,18,19,20})</f>
        <v>0</v>
      </c>
      <c r="M18" s="259" cm="1">
        <f t="array" ref="M18">SUM(COUNTIF('LK HA'!$B$236:$AZ$254,{"",2,3,4,5,6,7,8,9,10,11,12,13,14,15,16,17,18,19,20}&amp;$C18)*{1,2,3,4,5,6,7,8,9,10,11,12,13,14,15,16,17,18,19,20})</f>
        <v>0</v>
      </c>
      <c r="N18" s="259" cm="1">
        <f t="array" ref="N18">SUM(COUNTIF('LK HA'!$B$255:$AZ$261,{"",2,3,4,5,6,7,8,9,10,11,12,13,14,15,16,17,18,19,20}&amp;$C18)*{1,2,3,4,5,6,7,8,9,10,11,12,13,14,15,16,17,18,19,20})</f>
        <v>0</v>
      </c>
      <c r="O18" s="259" cm="1">
        <f t="array" ref="O18">SUM(COUNTIF('LK HA'!$B$262:$AZ$288,{"",2,3,4,5,6,7,8,9,10,11,12,13,14,15,16,17,18,19,20}&amp;$C18)*{1,2,3,4,5,6,7,8,9,10,11,12,13,14,15,16,17,18,19,20})</f>
        <v>4</v>
      </c>
      <c r="P18" s="259" cm="1">
        <f t="array" ref="P18">SUM(COUNTIF('LK HA'!$B$289:$AZ$304,{"",2,3,4,5,6,7,8,9,10,11,12,13,14,15,16,17,18,19,20}&amp;$C18)*{1,2,3,4,5,6,7,8,9,10,11,12,13,14,15,16,17,18,19,20})</f>
        <v>0</v>
      </c>
      <c r="Q18" s="259" cm="1">
        <f t="array" ref="Q18">SUM(COUNTIF('LK HA'!$B$305:$AZ$350,{"",2,3,4,5,6,7,8,9,10,11,12,13,14,15,16,17,18,19,20}&amp;$C18)*{1,2,3,4,5,6,7,8,9,10,11,12,13,14,15,16,17,18,19,20})</f>
        <v>0</v>
      </c>
      <c r="R18" s="259" cm="1">
        <f t="array" ref="R18">SUM(COUNTIF('LK HA'!$B$351:$AZ$375,{"",2,3,4,5,6,7,8,9,10,11,12,13,14,15,16,17,18,19,20}&amp;$C18)*{1,2,3,4,5,6,7,8,9,10,11,12,13,14,15,16,17,18,19,20})</f>
        <v>0</v>
      </c>
      <c r="S18" s="259" cm="1">
        <f t="array" ref="S18">SUM(COUNTIF('LK HA'!$B$376:$AZ$413,{"",2,3,4,5,6,7,8,9,10,11,12,13,14,15,16,17,18,19,20}&amp;$C18)*{1,2,3,4,5,6,7,8,9,10,11,12,13,14,15,16,17,18,19,20})</f>
        <v>0</v>
      </c>
      <c r="T18" s="259" cm="1">
        <f t="array" ref="T18">SUM(COUNTIF('LK HA'!$B$414:$AZ$460,{"",2,3,4,5,6,7,8,9,10,11,12,13,14,15,16,17,18,19,20}&amp;$C18)*{1,2,3,4,5,6,7,8,9,10,11,12,13,14,15,16,17,18,19,20})</f>
        <v>0</v>
      </c>
      <c r="U18" s="259" cm="1">
        <f t="array" ref="U18">SUM(COUNTIF('LK HA'!$B$461:$AZ$497,{"",2,3,4,5,6,7,8,9,10,11,12,13,14,15,16,17,18,19,20}&amp;$C18)*{1,2,3,4,5,6,7,8,9,10,11,12,13,14,15,16,17,18,19,20})</f>
        <v>0</v>
      </c>
      <c r="V18" s="259" cm="1">
        <f t="array" ref="V18">SUM(COUNTIF('LK HA'!$B$498:$AZ$553,{"",2,3,4,5,6,7,8,9,10,11,12,13,14,15,16,17,18,19,20}&amp;$C18)*{1,2,3,4,5,6,7,8,9,10,11,12,13,14,15,16,17,18,19,20})</f>
        <v>0</v>
      </c>
      <c r="W18" s="259" cm="1">
        <f t="array" ref="W18">SUM(COUNTIF('LK HA'!$B$554:$AZ$585,{"",2,3,4,5,6,7,8,9,10,11,12,13,14,15,16,17,18,19,20}&amp;$C18)*{1,2,3,4,5,6,7,8,9,10,11,12,13,14,15,16,17,18,19,20})</f>
        <v>10</v>
      </c>
      <c r="X18" s="259" cm="1">
        <f t="array" ref="X18">SUM(COUNTIF('LK HA'!$B$586:$AZ$609,{"",2,3,4,5,6,7,8,9,10,11,12,13,14,15,16,17,18,19,20}&amp;$C18)*{1,2,3,4,5,6,7,8,9,10,11,12,13,14,15,16,17,18,19,20})</f>
        <v>4</v>
      </c>
      <c r="Y18" s="259" cm="1">
        <f t="array" ref="Y18">SUM(COUNTIF('LK HA'!$B$610:$AZ$616,{"",2,3,4,5,6,7,8,9,10,11,12,13,14,15,16,17,18,19,20}&amp;$C18)*{1,2,3,4,5,6,7,8,9,10,11,12,13,14,15,16,17,18,19,20})</f>
        <v>0</v>
      </c>
      <c r="Z18" s="259" cm="1">
        <f t="array" ref="Z18">SUM(COUNTIF('LK HA'!$B$617:$AZ$625,{"",2,3,4,5,6,7,8,9,10,11,12,13,14,15,16,17,18,19,20}&amp;$C18)*{1,2,3,4,5,6,7,8,9,10,11,12,13,14,15,16,17,18,19,20})</f>
        <v>2</v>
      </c>
      <c r="AA18" s="259" cm="1">
        <f t="array" ref="AA18">SUM(COUNTIF('LK HA'!$B$626:$AZ$633,{"",2,3,4,5,6,7,8,9,10,11,12,13,14,15,16,17,18,19,20}&amp;$C18)*{1,2,3,4,5,6,7,8,9,10,11,12,13,14,15,16,17,18,19,20})</f>
        <v>0</v>
      </c>
      <c r="AB18" s="259" cm="1">
        <f t="array" ref="AB18">SUM(COUNTIF('LK HA'!$B$634:$AZ$646,{"",2,3,4,5,6,7,8,9,10,11,12,13,14,15,16,17,18,19,20}&amp;$C18)*{1,2,3,4,5,6,7,8,9,10,11,12,13,14,15,16,17,18,19,20})</f>
        <v>4</v>
      </c>
      <c r="AC18" s="259" cm="1">
        <f t="array" ref="AC18">SUM(COUNTIF('LK HA'!$B$647:$AZ$677,{"",2,3,4,5,6,7,8,9,10,11,12,13,14,15,16,17,18,19,20}&amp;$C18)*{1,2,3,4,5,6,7,8,9,10,11,12,13,14,15,16,17,18,19,20})</f>
        <v>8</v>
      </c>
      <c r="AD18" s="259" cm="1">
        <f t="array" ref="AD18">SUM(COUNTIF('LK HA'!$B$678:$AZ$692,{"",2,3,4,5,6,7,8,9,10,11,12,13,14,15,16,17,18,19,20}&amp;$C18)*{1,2,3,4,5,6,7,8,9,10,11,12,13,14,15,16,17,18,19,20})</f>
        <v>2</v>
      </c>
      <c r="AE18" s="259" cm="1">
        <f t="array" ref="AE18">SUM(COUNTIF('LK HA'!$B$693:$AZ$700,{"",2,3,4,5,6,7,8,9,10,11,12,13,14,15,16,17,18,19,20}&amp;$C18)*{1,2,3,4,5,6,7,8,9,10,11,12,13,14,15,16,17,18,19,20})</f>
        <v>0</v>
      </c>
      <c r="AF18" s="259" cm="1">
        <f t="array" ref="AF18">SUM(COUNTIF('LK HA'!$B$701:$AZ$719,{"",2,3,4,5,6,7,8,9,10,11,12,13,14,15,16,17,18,19,20}&amp;$C18)*{1,2,3,4,5,6,7,8,9,10,11,12,13,14,15,16,17,18,19,20})</f>
        <v>10</v>
      </c>
      <c r="AG18" s="259" cm="1">
        <f t="array" ref="AG18">SUM(COUNTIF('LK HA'!$B$720:$AZ$728,{"",2,3,4,5,6,7,8,9,10,11,12,13,14,15,16,17,18,19,20}&amp;$C18)*{1,2,3,4,5,6,7,8,9,10,11,12,13,14,15,16,17,18,19,20})</f>
        <v>0</v>
      </c>
      <c r="AH18" s="259" cm="1">
        <f t="array" ref="AH18">SUM(COUNTIF('LK HA'!$B$729:$AZ$737,{"",2,3,4,5,6,7,8,9,10,11,12,13,14,15,16,17,18,19,20}&amp;$C18)*{1,2,3,4,5,6,7,8,9,10,11,12,13,14,15,16,17,18,19,20})</f>
        <v>2</v>
      </c>
      <c r="AI18" s="259" cm="1">
        <f t="array" ref="AI18">SUM(COUNTIF('LK HA'!$B$738:$AZ$744,{"",2,3,4,5,6,7,8,9,10,11,12,13,14,15,16,17,18,19,20}&amp;$C18)*{1,2,3,4,5,6,7,8,9,10,11,12,13,14,15,16,17,18,19,20})</f>
        <v>0</v>
      </c>
      <c r="AJ18" s="259" cm="1">
        <f t="array" ref="AJ18">SUM(COUNTIF('LK HA'!$B$745:$AZ$751,{"",2,3,4,5,6,7,8,9,10,11,12,13,14,15,16,17,18,19,20}&amp;$C18)*{1,2,3,4,5,6,7,8,9,10,11,12,13,14,15,16,17,18,19,20})</f>
        <v>0</v>
      </c>
      <c r="AK18" s="259" cm="1">
        <f t="array" ref="AK18">SUM(COUNTIF('LK HA'!$B$752:$AZ$765,{"",2,3,4,5,6,7,8,9,10,11,12,13,14,15,16,17,18,19,20}&amp;$C18)*{1,2,3,4,5,6,7,8,9,10,11,12,13,14,15,16,17,18,19,20})</f>
        <v>0</v>
      </c>
      <c r="AL18" s="259" cm="1">
        <f t="array" ref="AL18">SUM(COUNTIF('LK HA'!$B$766:$AZ$773,{"",2,3,4,5,6,7,8,9,10,11,12,13,14,15,16,17,18,19,20}&amp;$C18)*{1,2,3,4,5,6,7,8,9,10,11,12,13,14,15,16,17,18,19,20})</f>
        <v>2</v>
      </c>
      <c r="AM18" s="259" cm="1">
        <f t="array" ref="AM18">SUM(COUNTIF('LK HA'!$B$774:$AZ$791,{"",2,3,4,5,6,7,8,9,10,11,12,13,14,15,16,17,18,19,20}&amp;$C18)*{1,2,3,4,5,6,7,8,9,10,11,12,13,14,15,16,17,18,19,20})</f>
        <v>0</v>
      </c>
      <c r="AN18" s="346">
        <f t="shared" si="2"/>
        <v>58</v>
      </c>
      <c r="AO18" s="115"/>
      <c r="AP18" s="259" cm="1">
        <f t="array" ref="AP18">SUM(COUNTIF('LK HA'!$B$7:$AZ$791,{"",2,3,4,5,6,7,8,9,10,11,12,13,14,15,16,17,18,19,20}&amp;$C18)*{1,2,3,4,5,6,7,8,9,10,11,12,13,14,15,16,17,18,19,20})</f>
        <v>58</v>
      </c>
    </row>
    <row r="19" spans="1:42" s="39" customFormat="1" ht="15.6">
      <c r="A19" s="40">
        <f>IF(AN19=0,"ẩn",MAX($A$5:$A17)+1)</f>
        <v>6</v>
      </c>
      <c r="B19" s="41" t="str">
        <f t="shared" si="1"/>
        <v xml:space="preserve"> Cột Bê tông ly tâm DUL LT-PC.12-5,4</v>
      </c>
      <c r="C19" s="42" t="s">
        <v>251</v>
      </c>
      <c r="D19" s="46" t="s">
        <v>0</v>
      </c>
      <c r="E19" s="258" cm="1">
        <f t="array" ref="E19">SUM(COUNTIF('LK HA'!$B$7:$AZ$64,{"",2,3,4,5,6,7,8,9,10,11,12,13,14,15,16,17,18,19,20}&amp;$C19)*{1,2,3,4,5,6,7,8,9,10,11,12,13,14,15,16,17,18,19,20})</f>
        <v>0</v>
      </c>
      <c r="F19" s="258" cm="1">
        <f t="array" ref="F19">SUM(COUNTIF('LK HA'!$B$65:$AZ$75,{"",2,3,4,5,6,7,8,9,10,11,12,13,14,15,16,17,18,19,20}&amp;$C19)*{1,2,3,4,5,6,7,8,9,10,11,12,13,14,15,16,17,18,19,20})</f>
        <v>0</v>
      </c>
      <c r="G19" s="258" cm="1">
        <f t="array" ref="G19">SUM(COUNTIF('LK HA'!$B$76:$AZ$96,{"",2,3,4,5,6,7,8,9,10,11,12,13,14,15,16,17,18,19,20}&amp;$C19)*{1,2,3,4,5,6,7,8,9,10,11,12,13,14,15,16,17,18,19,20})</f>
        <v>3</v>
      </c>
      <c r="H19" s="258" cm="1">
        <f t="array" ref="H19">SUM(COUNTIF('LK HA'!$B$97:$AZ$160,{"",2,3,4,5,6,7,8,9,10,11,12,13,14,15,16,17,18,19,20}&amp;$C19)*{1,2,3,4,5,6,7,8,9,10,11,12,13,14,15,16,17,18,19,20})</f>
        <v>0</v>
      </c>
      <c r="I19" s="258" cm="1">
        <f t="array" ref="I19">SUM(COUNTIF('LK HA'!$B$161:$AZ$164,{"",2,3,4,5,6,7,8,9,10,11,12,13,14,15,16,17,18,19,20}&amp;$C19)*{1,2,3,4,5,6,7,8,9,10,11,12,13,14,15,16,17,18,19,20})</f>
        <v>0</v>
      </c>
      <c r="J19" s="258" cm="1">
        <f t="array" ref="J19">SUM(COUNTIF('LK HA'!$B$165:$AZ$182,{"",2,3,4,5,6,7,8,9,10,11,12,13,14,15,16,17,18,19,20}&amp;$C19)*{1,2,3,4,5,6,7,8,9,10,11,12,13,14,15,16,17,18,19,20})</f>
        <v>0</v>
      </c>
      <c r="K19" s="258">
        <f>SUM(COUNTIF('LK HA'!$B$183:$AZ$209,{"",2,3,4,5,6,7,8,9,10,11,12,13,14,15,16,17,18,19,20}&amp;$C19)*{1,2,3,4,5,6,7,8,9,10,11,12,13,14,15,16,17,18,19,20})</f>
        <v>0</v>
      </c>
      <c r="L19" s="258" cm="1">
        <f t="array" ref="L19">SUM(COUNTIF('LK HA'!$B$210:$AZ$235,{"",2,3,4,5,6,7,8,9,10,11,12,13,14,15,16,17,18,19,20}&amp;$C19)*{1,2,3,4,5,6,7,8,9,10,11,12,13,14,15,16,17,18,19,20})</f>
        <v>0</v>
      </c>
      <c r="M19" s="258" cm="1">
        <f t="array" ref="M19">SUM(COUNTIF('LK HA'!$B$236:$AZ$254,{"",2,3,4,5,6,7,8,9,10,11,12,13,14,15,16,17,18,19,20}&amp;$C19)*{1,2,3,4,5,6,7,8,9,10,11,12,13,14,15,16,17,18,19,20})</f>
        <v>0</v>
      </c>
      <c r="N19" s="258" cm="1">
        <f t="array" ref="N19">SUM(COUNTIF('LK HA'!$B$255:$AZ$261,{"",2,3,4,5,6,7,8,9,10,11,12,13,14,15,16,17,18,19,20}&amp;$C19)*{1,2,3,4,5,6,7,8,9,10,11,12,13,14,15,16,17,18,19,20})</f>
        <v>0</v>
      </c>
      <c r="O19" s="258" cm="1">
        <f t="array" ref="O19">SUM(COUNTIF('LK HA'!$B$262:$AZ$288,{"",2,3,4,5,6,7,8,9,10,11,12,13,14,15,16,17,18,19,20}&amp;$C19)*{1,2,3,4,5,6,7,8,9,10,11,12,13,14,15,16,17,18,19,20})</f>
        <v>0</v>
      </c>
      <c r="P19" s="258" cm="1">
        <f t="array" ref="P19">SUM(COUNTIF('LK HA'!$B$289:$AZ$304,{"",2,3,4,5,6,7,8,9,10,11,12,13,14,15,16,17,18,19,20}&amp;$C19)*{1,2,3,4,5,6,7,8,9,10,11,12,13,14,15,16,17,18,19,20})</f>
        <v>5</v>
      </c>
      <c r="Q19" s="258" cm="1">
        <f t="array" ref="Q19">SUM(COUNTIF('LK HA'!$B$305:$AZ$350,{"",2,3,4,5,6,7,8,9,10,11,12,13,14,15,16,17,18,19,20}&amp;$C19)*{1,2,3,4,5,6,7,8,9,10,11,12,13,14,15,16,17,18,19,20})</f>
        <v>0</v>
      </c>
      <c r="R19" s="258" cm="1">
        <f t="array" ref="R19">SUM(COUNTIF('LK HA'!$B$351:$AZ$375,{"",2,3,4,5,6,7,8,9,10,11,12,13,14,15,16,17,18,19,20}&amp;$C19)*{1,2,3,4,5,6,7,8,9,10,11,12,13,14,15,16,17,18,19,20})</f>
        <v>0</v>
      </c>
      <c r="S19" s="258" cm="1">
        <f t="array" ref="S19">SUM(COUNTIF('LK HA'!$B$376:$AZ$413,{"",2,3,4,5,6,7,8,9,10,11,12,13,14,15,16,17,18,19,20}&amp;$C19)*{1,2,3,4,5,6,7,8,9,10,11,12,13,14,15,16,17,18,19,20})</f>
        <v>0</v>
      </c>
      <c r="T19" s="258" cm="1">
        <f t="array" ref="T19">SUM(COUNTIF('LK HA'!$B$414:$AZ$460,{"",2,3,4,5,6,7,8,9,10,11,12,13,14,15,16,17,18,19,20}&amp;$C19)*{1,2,3,4,5,6,7,8,9,10,11,12,13,14,15,16,17,18,19,20})</f>
        <v>0</v>
      </c>
      <c r="U19" s="258" cm="1">
        <f t="array" ref="U19">SUM(COUNTIF('LK HA'!$B$461:$AZ$497,{"",2,3,4,5,6,7,8,9,10,11,12,13,14,15,16,17,18,19,20}&amp;$C19)*{1,2,3,4,5,6,7,8,9,10,11,12,13,14,15,16,17,18,19,20})</f>
        <v>0</v>
      </c>
      <c r="V19" s="258" cm="1">
        <f t="array" ref="V19">SUM(COUNTIF('LK HA'!$B$498:$AZ$553,{"",2,3,4,5,6,7,8,9,10,11,12,13,14,15,16,17,18,19,20}&amp;$C19)*{1,2,3,4,5,6,7,8,9,10,11,12,13,14,15,16,17,18,19,20})</f>
        <v>1</v>
      </c>
      <c r="W19" s="258" cm="1">
        <f t="array" ref="W19">SUM(COUNTIF('LK HA'!$B$554:$AZ$585,{"",2,3,4,5,6,7,8,9,10,11,12,13,14,15,16,17,18,19,20}&amp;$C19)*{1,2,3,4,5,6,7,8,9,10,11,12,13,14,15,16,17,18,19,20})</f>
        <v>1</v>
      </c>
      <c r="X19" s="258" cm="1">
        <f t="array" ref="X19">SUM(COUNTIF('LK HA'!$B$586:$AZ$609,{"",2,3,4,5,6,7,8,9,10,11,12,13,14,15,16,17,18,19,20}&amp;$C19)*{1,2,3,4,5,6,7,8,9,10,11,12,13,14,15,16,17,18,19,20})</f>
        <v>0</v>
      </c>
      <c r="Y19" s="258" cm="1">
        <f t="array" ref="Y19">SUM(COUNTIF('LK HA'!$B$610:$AZ$616,{"",2,3,4,5,6,7,8,9,10,11,12,13,14,15,16,17,18,19,20}&amp;$C19)*{1,2,3,4,5,6,7,8,9,10,11,12,13,14,15,16,17,18,19,20})</f>
        <v>0</v>
      </c>
      <c r="Z19" s="258" cm="1">
        <f t="array" ref="Z19">SUM(COUNTIF('LK HA'!$B$617:$AZ$625,{"",2,3,4,5,6,7,8,9,10,11,12,13,14,15,16,17,18,19,20}&amp;$C19)*{1,2,3,4,5,6,7,8,9,10,11,12,13,14,15,16,17,18,19,20})</f>
        <v>0</v>
      </c>
      <c r="AA19" s="258" cm="1">
        <f t="array" ref="AA19">SUM(COUNTIF('LK HA'!$B$626:$AZ$633,{"",2,3,4,5,6,7,8,9,10,11,12,13,14,15,16,17,18,19,20}&amp;$C19)*{1,2,3,4,5,6,7,8,9,10,11,12,13,14,15,16,17,18,19,20})</f>
        <v>0</v>
      </c>
      <c r="AB19" s="258" cm="1">
        <f t="array" ref="AB19">SUM(COUNTIF('LK HA'!$B$634:$AZ$646,{"",2,3,4,5,6,7,8,9,10,11,12,13,14,15,16,17,18,19,20}&amp;$C19)*{1,2,3,4,5,6,7,8,9,10,11,12,13,14,15,16,17,18,19,20})</f>
        <v>0</v>
      </c>
      <c r="AC19" s="258" cm="1">
        <f t="array" ref="AC19">SUM(COUNTIF('LK HA'!$B$647:$AZ$677,{"",2,3,4,5,6,7,8,9,10,11,12,13,14,15,16,17,18,19,20}&amp;$C19)*{1,2,3,4,5,6,7,8,9,10,11,12,13,14,15,16,17,18,19,20})</f>
        <v>3</v>
      </c>
      <c r="AD19" s="258" cm="1">
        <f t="array" ref="AD19">SUM(COUNTIF('LK HA'!$B$678:$AZ$692,{"",2,3,4,5,6,7,8,9,10,11,12,13,14,15,16,17,18,19,20}&amp;$C19)*{1,2,3,4,5,6,7,8,9,10,11,12,13,14,15,16,17,18,19,20})</f>
        <v>0</v>
      </c>
      <c r="AE19" s="258" cm="1">
        <f t="array" ref="AE19">SUM(COUNTIF('LK HA'!$B$693:$AZ$700,{"",2,3,4,5,6,7,8,9,10,11,12,13,14,15,16,17,18,19,20}&amp;$C19)*{1,2,3,4,5,6,7,8,9,10,11,12,13,14,15,16,17,18,19,20})</f>
        <v>0</v>
      </c>
      <c r="AF19" s="258" cm="1">
        <f t="array" ref="AF19">SUM(COUNTIF('LK HA'!$B$701:$AZ$719,{"",2,3,4,5,6,7,8,9,10,11,12,13,14,15,16,17,18,19,20}&amp;$C19)*{1,2,3,4,5,6,7,8,9,10,11,12,13,14,15,16,17,18,19,20})</f>
        <v>0</v>
      </c>
      <c r="AG19" s="258" cm="1">
        <f t="array" ref="AG19">SUM(COUNTIF('LK HA'!$B$720:$AZ$728,{"",2,3,4,5,6,7,8,9,10,11,12,13,14,15,16,17,18,19,20}&amp;$C19)*{1,2,3,4,5,6,7,8,9,10,11,12,13,14,15,16,17,18,19,20})</f>
        <v>0</v>
      </c>
      <c r="AH19" s="258" cm="1">
        <f t="array" ref="AH19">SUM(COUNTIF('LK HA'!$B$729:$AZ$737,{"",2,3,4,5,6,7,8,9,10,11,12,13,14,15,16,17,18,19,20}&amp;$C19)*{1,2,3,4,5,6,7,8,9,10,11,12,13,14,15,16,17,18,19,20})</f>
        <v>0</v>
      </c>
      <c r="AI19" s="258" cm="1">
        <f t="array" ref="AI19">SUM(COUNTIF('LK HA'!$B$738:$AZ$744,{"",2,3,4,5,6,7,8,9,10,11,12,13,14,15,16,17,18,19,20}&amp;$C19)*{1,2,3,4,5,6,7,8,9,10,11,12,13,14,15,16,17,18,19,20})</f>
        <v>0</v>
      </c>
      <c r="AJ19" s="258" cm="1">
        <f t="array" ref="AJ19">SUM(COUNTIF('LK HA'!$B$745:$AZ$751,{"",2,3,4,5,6,7,8,9,10,11,12,13,14,15,16,17,18,19,20}&amp;$C19)*{1,2,3,4,5,6,7,8,9,10,11,12,13,14,15,16,17,18,19,20})</f>
        <v>0</v>
      </c>
      <c r="AK19" s="258" cm="1">
        <f t="array" ref="AK19">SUM(COUNTIF('LK HA'!$B$752:$AZ$765,{"",2,3,4,5,6,7,8,9,10,11,12,13,14,15,16,17,18,19,20}&amp;$C19)*{1,2,3,4,5,6,7,8,9,10,11,12,13,14,15,16,17,18,19,20})</f>
        <v>0</v>
      </c>
      <c r="AL19" s="258" cm="1">
        <f t="array" ref="AL19">SUM(COUNTIF('LK HA'!$B$766:$AZ$773,{"",2,3,4,5,6,7,8,9,10,11,12,13,14,15,16,17,18,19,20}&amp;$C19)*{1,2,3,4,5,6,7,8,9,10,11,12,13,14,15,16,17,18,19,20})</f>
        <v>0</v>
      </c>
      <c r="AM19" s="258" cm="1">
        <f t="array" ref="AM19">SUM(COUNTIF('LK HA'!$B$774:$AZ$791,{"",2,3,4,5,6,7,8,9,10,11,12,13,14,15,16,17,18,19,20}&amp;$C19)*{1,2,3,4,5,6,7,8,9,10,11,12,13,14,15,16,17,18,19,20})</f>
        <v>0</v>
      </c>
      <c r="AN19" s="347">
        <f t="shared" si="2"/>
        <v>13</v>
      </c>
      <c r="AO19" s="48"/>
      <c r="AP19" s="258" cm="1">
        <f t="array" ref="AP19">SUM(COUNTIF('LK HA'!$B$7:$AZ$791,{"",2,3,4,5,6,7,8,9,10,11,12,13,14,15,16,17,18,19,20}&amp;$C19)*{1,2,3,4,5,6,7,8,9,10,11,12,13,14,15,16,17,18,19,20})</f>
        <v>13</v>
      </c>
    </row>
    <row r="20" spans="1:42" ht="15.6">
      <c r="A20" s="106">
        <f>IF(AN20=0,"ẩn",MAX($A$5:$A19)+1)</f>
        <v>7</v>
      </c>
      <c r="B20" s="107" t="str">
        <f t="shared" si="1"/>
        <v xml:space="preserve"> Cột Bê tông ly tâm DUL LT-PC.12-7,2</v>
      </c>
      <c r="C20" s="99" t="s">
        <v>512</v>
      </c>
      <c r="D20" s="111" t="s">
        <v>0</v>
      </c>
      <c r="E20" s="259" cm="1">
        <f t="array" ref="E20">SUM(COUNTIF('LK HA'!$B$7:$AZ$64,{"",2,3,4,5,6,7,8,9,10,11,12,13,14,15,16,17,18,19,20}&amp;$C20)*{1,2,3,4,5,6,7,8,9,10,11,12,13,14,15,16,17,18,19,20})</f>
        <v>0</v>
      </c>
      <c r="F20" s="259" cm="1">
        <f t="array" ref="F20">SUM(COUNTIF('LK HA'!$B$65:$AZ$75,{"",2,3,4,5,6,7,8,9,10,11,12,13,14,15,16,17,18,19,20}&amp;$C20)*{1,2,3,4,5,6,7,8,9,10,11,12,13,14,15,16,17,18,19,20})</f>
        <v>0</v>
      </c>
      <c r="G20" s="259" cm="1">
        <f t="array" ref="G20">SUM(COUNTIF('LK HA'!$B$76:$AZ$96,{"",2,3,4,5,6,7,8,9,10,11,12,13,14,15,16,17,18,19,20}&amp;$C20)*{1,2,3,4,5,6,7,8,9,10,11,12,13,14,15,16,17,18,19,20})</f>
        <v>2</v>
      </c>
      <c r="H20" s="259" cm="1">
        <f t="array" ref="H20">SUM(COUNTIF('LK HA'!$B$97:$AZ$160,{"",2,3,4,5,6,7,8,9,10,11,12,13,14,15,16,17,18,19,20}&amp;$C20)*{1,2,3,4,5,6,7,8,9,10,11,12,13,14,15,16,17,18,19,20})</f>
        <v>0</v>
      </c>
      <c r="I20" s="259" cm="1">
        <f t="array" ref="I20">SUM(COUNTIF('LK HA'!$B$161:$AZ$164,{"",2,3,4,5,6,7,8,9,10,11,12,13,14,15,16,17,18,19,20}&amp;$C20)*{1,2,3,4,5,6,7,8,9,10,11,12,13,14,15,16,17,18,19,20})</f>
        <v>0</v>
      </c>
      <c r="J20" s="259" cm="1">
        <f t="array" ref="J20">SUM(COUNTIF('LK HA'!$B$165:$AZ$182,{"",2,3,4,5,6,7,8,9,10,11,12,13,14,15,16,17,18,19,20}&amp;$C20)*{1,2,3,4,5,6,7,8,9,10,11,12,13,14,15,16,17,18,19,20})</f>
        <v>0</v>
      </c>
      <c r="K20" s="259">
        <f>SUM(COUNTIF('LK HA'!$B$183:$AZ$209,{"",2,3,4,5,6,7,8,9,10,11,12,13,14,15,16,17,18,19,20}&amp;$C20)*{1,2,3,4,5,6,7,8,9,10,11,12,13,14,15,16,17,18,19,20})</f>
        <v>0</v>
      </c>
      <c r="L20" s="259" cm="1">
        <f t="array" ref="L20">SUM(COUNTIF('LK HA'!$B$210:$AZ$235,{"",2,3,4,5,6,7,8,9,10,11,12,13,14,15,16,17,18,19,20}&amp;$C20)*{1,2,3,4,5,6,7,8,9,10,11,12,13,14,15,16,17,18,19,20})</f>
        <v>0</v>
      </c>
      <c r="M20" s="259" cm="1">
        <f t="array" ref="M20">SUM(COUNTIF('LK HA'!$B$236:$AZ$254,{"",2,3,4,5,6,7,8,9,10,11,12,13,14,15,16,17,18,19,20}&amp;$C20)*{1,2,3,4,5,6,7,8,9,10,11,12,13,14,15,16,17,18,19,20})</f>
        <v>0</v>
      </c>
      <c r="N20" s="259" cm="1">
        <f t="array" ref="N20">SUM(COUNTIF('LK HA'!$B$255:$AZ$261,{"",2,3,4,5,6,7,8,9,10,11,12,13,14,15,16,17,18,19,20}&amp;$C20)*{1,2,3,4,5,6,7,8,9,10,11,12,13,14,15,16,17,18,19,20})</f>
        <v>0</v>
      </c>
      <c r="O20" s="259" cm="1">
        <f t="array" ref="O20">SUM(COUNTIF('LK HA'!$B$262:$AZ$288,{"",2,3,4,5,6,7,8,9,10,11,12,13,14,15,16,17,18,19,20}&amp;$C20)*{1,2,3,4,5,6,7,8,9,10,11,12,13,14,15,16,17,18,19,20})</f>
        <v>0</v>
      </c>
      <c r="P20" s="259" cm="1">
        <f t="array" ref="P20">SUM(COUNTIF('LK HA'!$B$289:$AZ$304,{"",2,3,4,5,6,7,8,9,10,11,12,13,14,15,16,17,18,19,20}&amp;$C20)*{1,2,3,4,5,6,7,8,9,10,11,12,13,14,15,16,17,18,19,20})</f>
        <v>0</v>
      </c>
      <c r="Q20" s="259" cm="1">
        <f t="array" ref="Q20">SUM(COUNTIF('LK HA'!$B$305:$AZ$350,{"",2,3,4,5,6,7,8,9,10,11,12,13,14,15,16,17,18,19,20}&amp;$C20)*{1,2,3,4,5,6,7,8,9,10,11,12,13,14,15,16,17,18,19,20})</f>
        <v>0</v>
      </c>
      <c r="R20" s="259" cm="1">
        <f t="array" ref="R20">SUM(COUNTIF('LK HA'!$B$351:$AZ$375,{"",2,3,4,5,6,7,8,9,10,11,12,13,14,15,16,17,18,19,20}&amp;$C20)*{1,2,3,4,5,6,7,8,9,10,11,12,13,14,15,16,17,18,19,20})</f>
        <v>0</v>
      </c>
      <c r="S20" s="259" cm="1">
        <f t="array" ref="S20">SUM(COUNTIF('LK HA'!$B$376:$AZ$413,{"",2,3,4,5,6,7,8,9,10,11,12,13,14,15,16,17,18,19,20}&amp;$C20)*{1,2,3,4,5,6,7,8,9,10,11,12,13,14,15,16,17,18,19,20})</f>
        <v>0</v>
      </c>
      <c r="T20" s="259" cm="1">
        <f t="array" ref="T20">SUM(COUNTIF('LK HA'!$B$414:$AZ$460,{"",2,3,4,5,6,7,8,9,10,11,12,13,14,15,16,17,18,19,20}&amp;$C20)*{1,2,3,4,5,6,7,8,9,10,11,12,13,14,15,16,17,18,19,20})</f>
        <v>0</v>
      </c>
      <c r="U20" s="259" cm="1">
        <f t="array" ref="U20">SUM(COUNTIF('LK HA'!$B$461:$AZ$497,{"",2,3,4,5,6,7,8,9,10,11,12,13,14,15,16,17,18,19,20}&amp;$C20)*{1,2,3,4,5,6,7,8,9,10,11,12,13,14,15,16,17,18,19,20})</f>
        <v>0</v>
      </c>
      <c r="V20" s="259" cm="1">
        <f t="array" ref="V20">SUM(COUNTIF('LK HA'!$B$498:$AZ$553,{"",2,3,4,5,6,7,8,9,10,11,12,13,14,15,16,17,18,19,20}&amp;$C20)*{1,2,3,4,5,6,7,8,9,10,11,12,13,14,15,16,17,18,19,20})</f>
        <v>0</v>
      </c>
      <c r="W20" s="259" cm="1">
        <f t="array" ref="W20">SUM(COUNTIF('LK HA'!$B$554:$AZ$585,{"",2,3,4,5,6,7,8,9,10,11,12,13,14,15,16,17,18,19,20}&amp;$C20)*{1,2,3,4,5,6,7,8,9,10,11,12,13,14,15,16,17,18,19,20})</f>
        <v>0</v>
      </c>
      <c r="X20" s="259" cm="1">
        <f t="array" ref="X20">SUM(COUNTIF('LK HA'!$B$586:$AZ$609,{"",2,3,4,5,6,7,8,9,10,11,12,13,14,15,16,17,18,19,20}&amp;$C20)*{1,2,3,4,5,6,7,8,9,10,11,12,13,14,15,16,17,18,19,20})</f>
        <v>0</v>
      </c>
      <c r="Y20" s="259" cm="1">
        <f t="array" ref="Y20">SUM(COUNTIF('LK HA'!$B$610:$AZ$616,{"",2,3,4,5,6,7,8,9,10,11,12,13,14,15,16,17,18,19,20}&amp;$C20)*{1,2,3,4,5,6,7,8,9,10,11,12,13,14,15,16,17,18,19,20})</f>
        <v>0</v>
      </c>
      <c r="Z20" s="259" cm="1">
        <f t="array" ref="Z20">SUM(COUNTIF('LK HA'!$B$617:$AZ$625,{"",2,3,4,5,6,7,8,9,10,11,12,13,14,15,16,17,18,19,20}&amp;$C20)*{1,2,3,4,5,6,7,8,9,10,11,12,13,14,15,16,17,18,19,20})</f>
        <v>0</v>
      </c>
      <c r="AA20" s="259" cm="1">
        <f t="array" ref="AA20">SUM(COUNTIF('LK HA'!$B$626:$AZ$633,{"",2,3,4,5,6,7,8,9,10,11,12,13,14,15,16,17,18,19,20}&amp;$C20)*{1,2,3,4,5,6,7,8,9,10,11,12,13,14,15,16,17,18,19,20})</f>
        <v>0</v>
      </c>
      <c r="AB20" s="259" cm="1">
        <f t="array" ref="AB20">SUM(COUNTIF('LK HA'!$B$634:$AZ$646,{"",2,3,4,5,6,7,8,9,10,11,12,13,14,15,16,17,18,19,20}&amp;$C20)*{1,2,3,4,5,6,7,8,9,10,11,12,13,14,15,16,17,18,19,20})</f>
        <v>0</v>
      </c>
      <c r="AC20" s="259" cm="1">
        <f t="array" ref="AC20">SUM(COUNTIF('LK HA'!$B$647:$AZ$677,{"",2,3,4,5,6,7,8,9,10,11,12,13,14,15,16,17,18,19,20}&amp;$C20)*{1,2,3,4,5,6,7,8,9,10,11,12,13,14,15,16,17,18,19,20})</f>
        <v>6</v>
      </c>
      <c r="AD20" s="259" cm="1">
        <f t="array" ref="AD20">SUM(COUNTIF('LK HA'!$B$678:$AZ$692,{"",2,3,4,5,6,7,8,9,10,11,12,13,14,15,16,17,18,19,20}&amp;$C20)*{1,2,3,4,5,6,7,8,9,10,11,12,13,14,15,16,17,18,19,20})</f>
        <v>0</v>
      </c>
      <c r="AE20" s="259" cm="1">
        <f t="array" ref="AE20">SUM(COUNTIF('LK HA'!$B$693:$AZ$700,{"",2,3,4,5,6,7,8,9,10,11,12,13,14,15,16,17,18,19,20}&amp;$C20)*{1,2,3,4,5,6,7,8,9,10,11,12,13,14,15,16,17,18,19,20})</f>
        <v>0</v>
      </c>
      <c r="AF20" s="259" cm="1">
        <f t="array" ref="AF20">SUM(COUNTIF('LK HA'!$B$701:$AZ$719,{"",2,3,4,5,6,7,8,9,10,11,12,13,14,15,16,17,18,19,20}&amp;$C20)*{1,2,3,4,5,6,7,8,9,10,11,12,13,14,15,16,17,18,19,20})</f>
        <v>0</v>
      </c>
      <c r="AG20" s="259" cm="1">
        <f t="array" ref="AG20">SUM(COUNTIF('LK HA'!$B$720:$AZ$728,{"",2,3,4,5,6,7,8,9,10,11,12,13,14,15,16,17,18,19,20}&amp;$C20)*{1,2,3,4,5,6,7,8,9,10,11,12,13,14,15,16,17,18,19,20})</f>
        <v>0</v>
      </c>
      <c r="AH20" s="259" cm="1">
        <f t="array" ref="AH20">SUM(COUNTIF('LK HA'!$B$729:$AZ$737,{"",2,3,4,5,6,7,8,9,10,11,12,13,14,15,16,17,18,19,20}&amp;$C20)*{1,2,3,4,5,6,7,8,9,10,11,12,13,14,15,16,17,18,19,20})</f>
        <v>0</v>
      </c>
      <c r="AI20" s="259" cm="1">
        <f t="array" ref="AI20">SUM(COUNTIF('LK HA'!$B$738:$AZ$744,{"",2,3,4,5,6,7,8,9,10,11,12,13,14,15,16,17,18,19,20}&amp;$C20)*{1,2,3,4,5,6,7,8,9,10,11,12,13,14,15,16,17,18,19,20})</f>
        <v>0</v>
      </c>
      <c r="AJ20" s="259" cm="1">
        <f t="array" ref="AJ20">SUM(COUNTIF('LK HA'!$B$745:$AZ$751,{"",2,3,4,5,6,7,8,9,10,11,12,13,14,15,16,17,18,19,20}&amp;$C20)*{1,2,3,4,5,6,7,8,9,10,11,12,13,14,15,16,17,18,19,20})</f>
        <v>0</v>
      </c>
      <c r="AK20" s="259" cm="1">
        <f t="array" ref="AK20">SUM(COUNTIF('LK HA'!$B$752:$AZ$765,{"",2,3,4,5,6,7,8,9,10,11,12,13,14,15,16,17,18,19,20}&amp;$C20)*{1,2,3,4,5,6,7,8,9,10,11,12,13,14,15,16,17,18,19,20})</f>
        <v>0</v>
      </c>
      <c r="AL20" s="259" cm="1">
        <f t="array" ref="AL20">SUM(COUNTIF('LK HA'!$B$766:$AZ$773,{"",2,3,4,5,6,7,8,9,10,11,12,13,14,15,16,17,18,19,20}&amp;$C20)*{1,2,3,4,5,6,7,8,9,10,11,12,13,14,15,16,17,18,19,20})</f>
        <v>0</v>
      </c>
      <c r="AM20" s="259" cm="1">
        <f t="array" ref="AM20">SUM(COUNTIF('LK HA'!$B$774:$AZ$791,{"",2,3,4,5,6,7,8,9,10,11,12,13,14,15,16,17,18,19,20}&amp;$C20)*{1,2,3,4,5,6,7,8,9,10,11,12,13,14,15,16,17,18,19,20})</f>
        <v>0</v>
      </c>
      <c r="AN20" s="346">
        <f t="shared" si="2"/>
        <v>8</v>
      </c>
      <c r="AO20" s="115"/>
      <c r="AP20" s="259" cm="1">
        <f t="array" ref="AP20">SUM(COUNTIF('LK HA'!$B$7:$AZ$791,{"",2,3,4,5,6,7,8,9,10,11,12,13,14,15,16,17,18,19,20}&amp;$C20)*{1,2,3,4,5,6,7,8,9,10,11,12,13,14,15,16,17,18,19,20})</f>
        <v>8</v>
      </c>
    </row>
    <row r="21" spans="1:42" ht="15.6">
      <c r="A21" s="112" t="s">
        <v>169</v>
      </c>
      <c r="B21" s="113" t="s">
        <v>175</v>
      </c>
      <c r="C21" s="105"/>
      <c r="D21" s="105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352"/>
      <c r="AO21" s="105"/>
      <c r="AP21" s="257"/>
    </row>
    <row r="22" spans="1:42" ht="15.6">
      <c r="A22" s="106">
        <f>IF(AN22=0,"ẩn",MAX($A$5:$A21)+1)</f>
        <v>8</v>
      </c>
      <c r="B22" s="110" t="s">
        <v>224</v>
      </c>
      <c r="C22" s="111" t="s">
        <v>225</v>
      </c>
      <c r="D22" s="111" t="s">
        <v>7</v>
      </c>
      <c r="E22" s="259" cm="1">
        <f t="array" ref="E22">SUM(COUNTIF('LK HA'!$B$7:$AZ$64,{"",2,3,4,5,6,7,8,9,10,11,12,13,14,15,16,17,18,19,20}&amp;$C22)*{1,2,3,4,5,6,7,8,9,10,11,12,13,14,15,16,17,18,19,20})</f>
        <v>48</v>
      </c>
      <c r="F22" s="259" cm="1">
        <f t="array" ref="F22">SUM(COUNTIF('LK HA'!$B$65:$AZ$75,{"",2,3,4,5,6,7,8,9,10,11,12,13,14,15,16,17,18,19,20}&amp;$C22)*{1,2,3,4,5,6,7,8,9,10,11,12,13,14,15,16,17,18,19,20})</f>
        <v>2</v>
      </c>
      <c r="G22" s="259" cm="1">
        <f t="array" ref="G22">SUM(COUNTIF('LK HA'!$B$76:$AZ$96,{"",2,3,4,5,6,7,8,9,10,11,12,13,14,15,16,17,18,19,20}&amp;$C22)*{1,2,3,4,5,6,7,8,9,10,11,12,13,14,15,16,17,18,19,20})</f>
        <v>11</v>
      </c>
      <c r="H22" s="259" cm="1">
        <f t="array" ref="H22">SUM(COUNTIF('LK HA'!$B$97:$AZ$160,{"",2,3,4,5,6,7,8,9,10,11,12,13,14,15,16,17,18,19,20}&amp;$C22)*{1,2,3,4,5,6,7,8,9,10,11,12,13,14,15,16,17,18,19,20})</f>
        <v>37</v>
      </c>
      <c r="I22" s="259" cm="1">
        <f t="array" ref="I22">SUM(COUNTIF('LK HA'!$B$161:$AZ$164,{"",2,3,4,5,6,7,8,9,10,11,12,13,14,15,16,17,18,19,20}&amp;$C22)*{1,2,3,4,5,6,7,8,9,10,11,12,13,14,15,16,17,18,19,20})</f>
        <v>0</v>
      </c>
      <c r="J22" s="259" cm="1">
        <f t="array" ref="J22">SUM(COUNTIF('LK HA'!$B$165:$AZ$182,{"",2,3,4,5,6,7,8,9,10,11,12,13,14,15,16,17,18,19,20}&amp;$C22)*{1,2,3,4,5,6,7,8,9,10,11,12,13,14,15,16,17,18,19,20})</f>
        <v>6</v>
      </c>
      <c r="K22" s="259">
        <f>SUM(COUNTIF('LK HA'!$B$183:$AZ$209,{"",2,3,4,5,6,7,8,9,10,11,12,13,14,15,16,17,18,19,20}&amp;$C22)*{1,2,3,4,5,6,7,8,9,10,11,12,13,14,15,16,17,18,19,20})</f>
        <v>18</v>
      </c>
      <c r="L22" s="259" cm="1">
        <f t="array" ref="L22">SUM(COUNTIF('LK HA'!$B$210:$AZ$235,{"",2,3,4,5,6,7,8,9,10,11,12,13,14,15,16,17,18,19,20}&amp;$C22)*{1,2,3,4,5,6,7,8,9,10,11,12,13,14,15,16,17,18,19,20})</f>
        <v>16</v>
      </c>
      <c r="M22" s="259" cm="1">
        <f t="array" ref="M22">SUM(COUNTIF('LK HA'!$B$236:$AZ$254,{"",2,3,4,5,6,7,8,9,10,11,12,13,14,15,16,17,18,19,20}&amp;$C22)*{1,2,3,4,5,6,7,8,9,10,11,12,13,14,15,16,17,18,19,20})</f>
        <v>9</v>
      </c>
      <c r="N22" s="259" cm="1">
        <f t="array" ref="N22">SUM(COUNTIF('LK HA'!$B$255:$AZ$261,{"",2,3,4,5,6,7,8,9,10,11,12,13,14,15,16,17,18,19,20}&amp;$C22)*{1,2,3,4,5,6,7,8,9,10,11,12,13,14,15,16,17,18,19,20})</f>
        <v>2</v>
      </c>
      <c r="O22" s="259" cm="1">
        <f t="array" ref="O22">SUM(COUNTIF('LK HA'!$B$262:$AZ$288,{"",2,3,4,5,6,7,8,9,10,11,12,13,14,15,16,17,18,19,20}&amp;$C22)*{1,2,3,4,5,6,7,8,9,10,11,12,13,14,15,16,17,18,19,20})</f>
        <v>14</v>
      </c>
      <c r="P22" s="259" cm="1">
        <f t="array" ref="P22">SUM(COUNTIF('LK HA'!$B$289:$AZ$304,{"",2,3,4,5,6,7,8,9,10,11,12,13,14,15,16,17,18,19,20}&amp;$C22)*{1,2,3,4,5,6,7,8,9,10,11,12,13,14,15,16,17,18,19,20})</f>
        <v>9</v>
      </c>
      <c r="Q22" s="259" cm="1">
        <f t="array" ref="Q22">SUM(COUNTIF('LK HA'!$B$305:$AZ$350,{"",2,3,4,5,6,7,8,9,10,11,12,13,14,15,16,17,18,19,20}&amp;$C22)*{1,2,3,4,5,6,7,8,9,10,11,12,13,14,15,16,17,18,19,20})</f>
        <v>29</v>
      </c>
      <c r="R22" s="259" cm="1">
        <f t="array" ref="R22">SUM(COUNTIF('LK HA'!$B$351:$AZ$375,{"",2,3,4,5,6,7,8,9,10,11,12,13,14,15,16,17,18,19,20}&amp;$C22)*{1,2,3,4,5,6,7,8,9,10,11,12,13,14,15,16,17,18,19,20})</f>
        <v>12</v>
      </c>
      <c r="S22" s="259" cm="1">
        <f t="array" ref="S22">SUM(COUNTIF('LK HA'!$B$376:$AZ$413,{"",2,3,4,5,6,7,8,9,10,11,12,13,14,15,16,17,18,19,20}&amp;$C22)*{1,2,3,4,5,6,7,8,9,10,11,12,13,14,15,16,17,18,19,20})</f>
        <v>23</v>
      </c>
      <c r="T22" s="259" cm="1">
        <f t="array" ref="T22">SUM(COUNTIF('LK HA'!$B$414:$AZ$460,{"",2,3,4,5,6,7,8,9,10,11,12,13,14,15,16,17,18,19,20}&amp;$C22)*{1,2,3,4,5,6,7,8,9,10,11,12,13,14,15,16,17,18,19,20})</f>
        <v>28</v>
      </c>
      <c r="U22" s="259" cm="1">
        <f t="array" ref="U22">SUM(COUNTIF('LK HA'!$B$461:$AZ$497,{"",2,3,4,5,6,7,8,9,10,11,12,13,14,15,16,17,18,19,20}&amp;$C22)*{1,2,3,4,5,6,7,8,9,10,11,12,13,14,15,16,17,18,19,20})</f>
        <v>23</v>
      </c>
      <c r="V22" s="259" cm="1">
        <f t="array" ref="V22">SUM(COUNTIF('LK HA'!$B$498:$AZ$553,{"",2,3,4,5,6,7,8,9,10,11,12,13,14,15,16,17,18,19,20}&amp;$C22)*{1,2,3,4,5,6,7,8,9,10,11,12,13,14,15,16,17,18,19,20})</f>
        <v>33</v>
      </c>
      <c r="W22" s="259" cm="1">
        <f t="array" ref="W22">SUM(COUNTIF('LK HA'!$B$554:$AZ$585,{"",2,3,4,5,6,7,8,9,10,11,12,13,14,15,16,17,18,19,20}&amp;$C22)*{1,2,3,4,5,6,7,8,9,10,11,12,13,14,15,16,17,18,19,20})</f>
        <v>19</v>
      </c>
      <c r="X22" s="259" cm="1">
        <f t="array" ref="X22">SUM(COUNTIF('LK HA'!$B$586:$AZ$609,{"",2,3,4,5,6,7,8,9,10,11,12,13,14,15,16,17,18,19,20}&amp;$C22)*{1,2,3,4,5,6,7,8,9,10,11,12,13,14,15,16,17,18,19,20})</f>
        <v>12</v>
      </c>
      <c r="Y22" s="259" cm="1">
        <f t="array" ref="Y22">SUM(COUNTIF('LK HA'!$B$610:$AZ$616,{"",2,3,4,5,6,7,8,9,10,11,12,13,14,15,16,17,18,19,20}&amp;$C22)*{1,2,3,4,5,6,7,8,9,10,11,12,13,14,15,16,17,18,19,20})</f>
        <v>3</v>
      </c>
      <c r="Z22" s="259" cm="1">
        <f t="array" ref="Z22">SUM(COUNTIF('LK HA'!$B$617:$AZ$625,{"",2,3,4,5,6,7,8,9,10,11,12,13,14,15,16,17,18,19,20}&amp;$C22)*{1,2,3,4,5,6,7,8,9,10,11,12,13,14,15,16,17,18,19,20})</f>
        <v>4</v>
      </c>
      <c r="AA22" s="259" cm="1">
        <f t="array" ref="AA22">SUM(COUNTIF('LK HA'!$B$626:$AZ$633,{"",2,3,4,5,6,7,8,9,10,11,12,13,14,15,16,17,18,19,20}&amp;$C22)*{1,2,3,4,5,6,7,8,9,10,11,12,13,14,15,16,17,18,19,20})</f>
        <v>4</v>
      </c>
      <c r="AB22" s="259" cm="1">
        <f t="array" ref="AB22">SUM(COUNTIF('LK HA'!$B$634:$AZ$646,{"",2,3,4,5,6,7,8,9,10,11,12,13,14,15,16,17,18,19,20}&amp;$C22)*{1,2,3,4,5,6,7,8,9,10,11,12,13,14,15,16,17,18,19,20})</f>
        <v>8</v>
      </c>
      <c r="AC22" s="259" cm="1">
        <f t="array" ref="AC22">SUM(COUNTIF('LK HA'!$B$647:$AZ$677,{"",2,3,4,5,6,7,8,9,10,11,12,13,14,15,16,17,18,19,20}&amp;$C22)*{1,2,3,4,5,6,7,8,9,10,11,12,13,14,15,16,17,18,19,20})</f>
        <v>12</v>
      </c>
      <c r="AD22" s="259" cm="1">
        <f t="array" ref="AD22">SUM(COUNTIF('LK HA'!$B$678:$AZ$692,{"",2,3,4,5,6,7,8,9,10,11,12,13,14,15,16,17,18,19,20}&amp;$C22)*{1,2,3,4,5,6,7,8,9,10,11,12,13,14,15,16,17,18,19,20})</f>
        <v>10</v>
      </c>
      <c r="AE22" s="259" cm="1">
        <f t="array" ref="AE22">SUM(COUNTIF('LK HA'!$B$693:$AZ$700,{"",2,3,4,5,6,7,8,9,10,11,12,13,14,15,16,17,18,19,20}&amp;$C22)*{1,2,3,4,5,6,7,8,9,10,11,12,13,14,15,16,17,18,19,20})</f>
        <v>3</v>
      </c>
      <c r="AF22" s="259" cm="1">
        <f t="array" ref="AF22">SUM(COUNTIF('LK HA'!$B$701:$AZ$719,{"",2,3,4,5,6,7,8,9,10,11,12,13,14,15,16,17,18,19,20}&amp;$C22)*{1,2,3,4,5,6,7,8,9,10,11,12,13,14,15,16,17,18,19,20})</f>
        <v>10</v>
      </c>
      <c r="AG22" s="259" cm="1">
        <f t="array" ref="AG22">SUM(COUNTIF('LK HA'!$B$720:$AZ$728,{"",2,3,4,5,6,7,8,9,10,11,12,13,14,15,16,17,18,19,20}&amp;$C22)*{1,2,3,4,5,6,7,8,9,10,11,12,13,14,15,16,17,18,19,20})</f>
        <v>3</v>
      </c>
      <c r="AH22" s="259" cm="1">
        <f t="array" ref="AH22">SUM(COUNTIF('LK HA'!$B$729:$AZ$737,{"",2,3,4,5,6,7,8,9,10,11,12,13,14,15,16,17,18,19,20}&amp;$C22)*{1,2,3,4,5,6,7,8,9,10,11,12,13,14,15,16,17,18,19,20})</f>
        <v>4</v>
      </c>
      <c r="AI22" s="259" cm="1">
        <f t="array" ref="AI22">SUM(COUNTIF('LK HA'!$B$738:$AZ$744,{"",2,3,4,5,6,7,8,9,10,11,12,13,14,15,16,17,18,19,20}&amp;$C22)*{1,2,3,4,5,6,7,8,9,10,11,12,13,14,15,16,17,18,19,20})</f>
        <v>3</v>
      </c>
      <c r="AJ22" s="259" cm="1">
        <f t="array" ref="AJ22">SUM(COUNTIF('LK HA'!$B$745:$AZ$751,{"",2,3,4,5,6,7,8,9,10,11,12,13,14,15,16,17,18,19,20}&amp;$C22)*{1,2,3,4,5,6,7,8,9,10,11,12,13,14,15,16,17,18,19,20})</f>
        <v>2</v>
      </c>
      <c r="AK22" s="259" cm="1">
        <f t="array" ref="AK22">SUM(COUNTIF('LK HA'!$B$752:$AZ$765,{"",2,3,4,5,6,7,8,9,10,11,12,13,14,15,16,17,18,19,20}&amp;$C22)*{1,2,3,4,5,6,7,8,9,10,11,12,13,14,15,16,17,18,19,20})</f>
        <v>7</v>
      </c>
      <c r="AL22" s="259" cm="1">
        <f t="array" ref="AL22">SUM(COUNTIF('LK HA'!$B$766:$AZ$773,{"",2,3,4,5,6,7,8,9,10,11,12,13,14,15,16,17,18,19,20}&amp;$C22)*{1,2,3,4,5,6,7,8,9,10,11,12,13,14,15,16,17,18,19,20})</f>
        <v>3</v>
      </c>
      <c r="AM22" s="259" cm="1">
        <f t="array" ref="AM22">SUM(COUNTIF('LK HA'!$B$774:$AZ$791,{"",2,3,4,5,6,7,8,9,10,11,12,13,14,15,16,17,18,19,20}&amp;$C22)*{1,2,3,4,5,6,7,8,9,10,11,12,13,14,15,16,17,18,19,20})</f>
        <v>8</v>
      </c>
      <c r="AN22" s="346">
        <f t="shared" ref="AN22:AN50" si="5">+SUM(E22:AM22)</f>
        <v>435</v>
      </c>
      <c r="AO22" s="115"/>
      <c r="AP22" s="259" cm="1">
        <f t="array" ref="AP22">SUM(COUNTIF('LK HA'!$B$7:$AZ$791,{"",2,3,4,5,6,7,8,9,10,11,12,13,14,15,16,17,18,19,20}&amp;$C22)*{1,2,3,4,5,6,7,8,9,10,11,12,13,14,15,16,17,18,19,20})</f>
        <v>435</v>
      </c>
    </row>
    <row r="23" spans="1:42" ht="15.6">
      <c r="A23" s="106">
        <f>IF(AN23=0,"ẩn",MAX($A$5:$A22)+1)</f>
        <v>9</v>
      </c>
      <c r="B23" s="110" t="s">
        <v>117</v>
      </c>
      <c r="C23" s="111" t="s">
        <v>153</v>
      </c>
      <c r="D23" s="111" t="s">
        <v>7</v>
      </c>
      <c r="E23" s="259" cm="1">
        <f t="array" ref="E23">SUM(COUNTIF('LK HA'!$B$7:$AZ$64,{"",2,3,4,5,6,7,8,9,10,11,12,13,14,15,16,17,18,19,20}&amp;$C23)*{1,2,3,4,5,6,7,8,9,10,11,12,13,14,15,16,17,18,19,20})</f>
        <v>10</v>
      </c>
      <c r="F23" s="259" cm="1">
        <f t="array" ref="F23">SUM(COUNTIF('LK HA'!$B$65:$AZ$75,{"",2,3,4,5,6,7,8,9,10,11,12,13,14,15,16,17,18,19,20}&amp;$C23)*{1,2,3,4,5,6,7,8,9,10,11,12,13,14,15,16,17,18,19,20})</f>
        <v>9</v>
      </c>
      <c r="G23" s="259" cm="1">
        <f t="array" ref="G23">SUM(COUNTIF('LK HA'!$B$76:$AZ$96,{"",2,3,4,5,6,7,8,9,10,11,12,13,14,15,16,17,18,19,20}&amp;$C23)*{1,2,3,4,5,6,7,8,9,10,11,12,13,14,15,16,17,18,19,20})</f>
        <v>6</v>
      </c>
      <c r="H23" s="259" cm="1">
        <f t="array" ref="H23">SUM(COUNTIF('LK HA'!$B$97:$AZ$160,{"",2,3,4,5,6,7,8,9,10,11,12,13,14,15,16,17,18,19,20}&amp;$C23)*{1,2,3,4,5,6,7,8,9,10,11,12,13,14,15,16,17,18,19,20})</f>
        <v>30</v>
      </c>
      <c r="I23" s="259" cm="1">
        <f t="array" ref="I23">SUM(COUNTIF('LK HA'!$B$161:$AZ$164,{"",2,3,4,5,6,7,8,9,10,11,12,13,14,15,16,17,18,19,20}&amp;$C23)*{1,2,3,4,5,6,7,8,9,10,11,12,13,14,15,16,17,18,19,20})</f>
        <v>6</v>
      </c>
      <c r="J23" s="259" cm="1">
        <f t="array" ref="J23">SUM(COUNTIF('LK HA'!$B$165:$AZ$182,{"",2,3,4,5,6,7,8,9,10,11,12,13,14,15,16,17,18,19,20}&amp;$C23)*{1,2,3,4,5,6,7,8,9,10,11,12,13,14,15,16,17,18,19,20})</f>
        <v>9</v>
      </c>
      <c r="K23" s="259">
        <f>SUM(COUNTIF('LK HA'!$B$183:$AZ$209,{"",2,3,4,5,6,7,8,9,10,11,12,13,14,15,16,17,18,19,20}&amp;$C23)*{1,2,3,4,5,6,7,8,9,10,11,12,13,14,15,16,17,18,19,20})</f>
        <v>6</v>
      </c>
      <c r="L23" s="259" cm="1">
        <f t="array" ref="L23">SUM(COUNTIF('LK HA'!$B$210:$AZ$235,{"",2,3,4,5,6,7,8,9,10,11,12,13,14,15,16,17,18,19,20}&amp;$C23)*{1,2,3,4,5,6,7,8,9,10,11,12,13,14,15,16,17,18,19,20})</f>
        <v>12</v>
      </c>
      <c r="M23" s="259" cm="1">
        <f t="array" ref="M23">SUM(COUNTIF('LK HA'!$B$236:$AZ$254,{"",2,3,4,5,6,7,8,9,10,11,12,13,14,15,16,17,18,19,20}&amp;$C23)*{1,2,3,4,5,6,7,8,9,10,11,12,13,14,15,16,17,18,19,20})</f>
        <v>8</v>
      </c>
      <c r="N23" s="259" cm="1">
        <f t="array" ref="N23">SUM(COUNTIF('LK HA'!$B$255:$AZ$261,{"",2,3,4,5,6,7,8,9,10,11,12,13,14,15,16,17,18,19,20}&amp;$C23)*{1,2,3,4,5,6,7,8,9,10,11,12,13,14,15,16,17,18,19,20})</f>
        <v>4</v>
      </c>
      <c r="O23" s="259" cm="1">
        <f t="array" ref="O23">SUM(COUNTIF('LK HA'!$B$262:$AZ$288,{"",2,3,4,5,6,7,8,9,10,11,12,13,14,15,16,17,18,19,20}&amp;$C23)*{1,2,3,4,5,6,7,8,9,10,11,12,13,14,15,16,17,18,19,20})</f>
        <v>13</v>
      </c>
      <c r="P23" s="259" cm="1">
        <f t="array" ref="P23">SUM(COUNTIF('LK HA'!$B$289:$AZ$304,{"",2,3,4,5,6,7,8,9,10,11,12,13,14,15,16,17,18,19,20}&amp;$C23)*{1,2,3,4,5,6,7,8,9,10,11,12,13,14,15,16,17,18,19,20})</f>
        <v>5</v>
      </c>
      <c r="Q23" s="259" cm="1">
        <f t="array" ref="Q23">SUM(COUNTIF('LK HA'!$B$305:$AZ$350,{"",2,3,4,5,6,7,8,9,10,11,12,13,14,15,16,17,18,19,20}&amp;$C23)*{1,2,3,4,5,6,7,8,9,10,11,12,13,14,15,16,17,18,19,20})</f>
        <v>20</v>
      </c>
      <c r="R23" s="259" cm="1">
        <f t="array" ref="R23">SUM(COUNTIF('LK HA'!$B$351:$AZ$375,{"",2,3,4,5,6,7,8,9,10,11,12,13,14,15,16,17,18,19,20}&amp;$C23)*{1,2,3,4,5,6,7,8,9,10,11,12,13,14,15,16,17,18,19,20})</f>
        <v>16</v>
      </c>
      <c r="S23" s="259" cm="1">
        <f t="array" ref="S23">SUM(COUNTIF('LK HA'!$B$376:$AZ$413,{"",2,3,4,5,6,7,8,9,10,11,12,13,14,15,16,17,18,19,20}&amp;$C23)*{1,2,3,4,5,6,7,8,9,10,11,12,13,14,15,16,17,18,19,20})</f>
        <v>14</v>
      </c>
      <c r="T23" s="259" cm="1">
        <f t="array" ref="T23">SUM(COUNTIF('LK HA'!$B$414:$AZ$460,{"",2,3,4,5,6,7,8,9,10,11,12,13,14,15,16,17,18,19,20}&amp;$C23)*{1,2,3,4,5,6,7,8,9,10,11,12,13,14,15,16,17,18,19,20})</f>
        <v>20</v>
      </c>
      <c r="U23" s="259" cm="1">
        <f t="array" ref="U23">SUM(COUNTIF('LK HA'!$B$461:$AZ$497,{"",2,3,4,5,6,7,8,9,10,11,12,13,14,15,16,17,18,19,20}&amp;$C23)*{1,2,3,4,5,6,7,8,9,10,11,12,13,14,15,16,17,18,19,20})</f>
        <v>14</v>
      </c>
      <c r="V23" s="259" cm="1">
        <f t="array" ref="V23">SUM(COUNTIF('LK HA'!$B$498:$AZ$553,{"",2,3,4,5,6,7,8,9,10,11,12,13,14,15,16,17,18,19,20}&amp;$C23)*{1,2,3,4,5,6,7,8,9,10,11,12,13,14,15,16,17,18,19,20})</f>
        <v>21</v>
      </c>
      <c r="W23" s="259" cm="1">
        <f t="array" ref="W23">SUM(COUNTIF('LK HA'!$B$554:$AZ$585,{"",2,3,4,5,6,7,8,9,10,11,12,13,14,15,16,17,18,19,20}&amp;$C23)*{1,2,3,4,5,6,7,8,9,10,11,12,13,14,15,16,17,18,19,20})</f>
        <v>11</v>
      </c>
      <c r="X23" s="259" cm="1">
        <f t="array" ref="X23">SUM(COUNTIF('LK HA'!$B$586:$AZ$609,{"",2,3,4,5,6,7,8,9,10,11,12,13,14,15,16,17,18,19,20}&amp;$C23)*{1,2,3,4,5,6,7,8,9,10,11,12,13,14,15,16,17,18,19,20})</f>
        <v>10</v>
      </c>
      <c r="Y23" s="259" cm="1">
        <f t="array" ref="Y23">SUM(COUNTIF('LK HA'!$B$610:$AZ$616,{"",2,3,4,5,6,7,8,9,10,11,12,13,14,15,16,17,18,19,20}&amp;$C23)*{1,2,3,4,5,6,7,8,9,10,11,12,13,14,15,16,17,18,19,20})</f>
        <v>2</v>
      </c>
      <c r="Z23" s="259" cm="1">
        <f t="array" ref="Z23">SUM(COUNTIF('LK HA'!$B$617:$AZ$625,{"",2,3,4,5,6,7,8,9,10,11,12,13,14,15,16,17,18,19,20}&amp;$C23)*{1,2,3,4,5,6,7,8,9,10,11,12,13,14,15,16,17,18,19,20})</f>
        <v>4</v>
      </c>
      <c r="AA23" s="259" cm="1">
        <f t="array" ref="AA23">SUM(COUNTIF('LK HA'!$B$626:$AZ$633,{"",2,3,4,5,6,7,8,9,10,11,12,13,14,15,16,17,18,19,20}&amp;$C23)*{1,2,3,4,5,6,7,8,9,10,11,12,13,14,15,16,17,18,19,20})</f>
        <v>2</v>
      </c>
      <c r="AB23" s="259" cm="1">
        <f t="array" ref="AB23">SUM(COUNTIF('LK HA'!$B$634:$AZ$646,{"",2,3,4,5,6,7,8,9,10,11,12,13,14,15,16,17,18,19,20}&amp;$C23)*{1,2,3,4,5,6,7,8,9,10,11,12,13,14,15,16,17,18,19,20})</f>
        <v>5</v>
      </c>
      <c r="AC23" s="259" cm="1">
        <f t="array" ref="AC23">SUM(COUNTIF('LK HA'!$B$647:$AZ$677,{"",2,3,4,5,6,7,8,9,10,11,12,13,14,15,16,17,18,19,20}&amp;$C23)*{1,2,3,4,5,6,7,8,9,10,11,12,13,14,15,16,17,18,19,20})</f>
        <v>12</v>
      </c>
      <c r="AD23" s="259" cm="1">
        <f t="array" ref="AD23">SUM(COUNTIF('LK HA'!$B$678:$AZ$692,{"",2,3,4,5,6,7,8,9,10,11,12,13,14,15,16,17,18,19,20}&amp;$C23)*{1,2,3,4,5,6,7,8,9,10,11,12,13,14,15,16,17,18,19,20})</f>
        <v>4</v>
      </c>
      <c r="AE23" s="259" cm="1">
        <f t="array" ref="AE23">SUM(COUNTIF('LK HA'!$B$693:$AZ$700,{"",2,3,4,5,6,7,8,9,10,11,12,13,14,15,16,17,18,19,20}&amp;$C23)*{1,2,3,4,5,6,7,8,9,10,11,12,13,14,15,16,17,18,19,20})</f>
        <v>4</v>
      </c>
      <c r="AF23" s="259" cm="1">
        <f t="array" ref="AF23">SUM(COUNTIF('LK HA'!$B$701:$AZ$719,{"",2,3,4,5,6,7,8,9,10,11,12,13,14,15,16,17,18,19,20}&amp;$C23)*{1,2,3,4,5,6,7,8,9,10,11,12,13,14,15,16,17,18,19,20})</f>
        <v>8</v>
      </c>
      <c r="AG23" s="259" cm="1">
        <f t="array" ref="AG23">SUM(COUNTIF('LK HA'!$B$720:$AZ$728,{"",2,3,4,5,6,7,8,9,10,11,12,13,14,15,16,17,18,19,20}&amp;$C23)*{1,2,3,4,5,6,7,8,9,10,11,12,13,14,15,16,17,18,19,20})</f>
        <v>6</v>
      </c>
      <c r="AH23" s="259" cm="1">
        <f t="array" ref="AH23">SUM(COUNTIF('LK HA'!$B$729:$AZ$737,{"",2,3,4,5,6,7,8,9,10,11,12,13,14,15,16,17,18,19,20}&amp;$C23)*{1,2,3,4,5,6,7,8,9,10,11,12,13,14,15,16,17,18,19,20})</f>
        <v>4</v>
      </c>
      <c r="AI23" s="259" cm="1">
        <f t="array" ref="AI23">SUM(COUNTIF('LK HA'!$B$738:$AZ$744,{"",2,3,4,5,6,7,8,9,10,11,12,13,14,15,16,17,18,19,20}&amp;$C23)*{1,2,3,4,5,6,7,8,9,10,11,12,13,14,15,16,17,18,19,20})</f>
        <v>2</v>
      </c>
      <c r="AJ23" s="259" cm="1">
        <f t="array" ref="AJ23">SUM(COUNTIF('LK HA'!$B$745:$AZ$751,{"",2,3,4,5,6,7,8,9,10,11,12,13,14,15,16,17,18,19,20}&amp;$C23)*{1,2,3,4,5,6,7,8,9,10,11,12,13,14,15,16,17,18,19,20})</f>
        <v>4</v>
      </c>
      <c r="AK23" s="259" cm="1">
        <f t="array" ref="AK23">SUM(COUNTIF('LK HA'!$B$752:$AZ$765,{"",2,3,4,5,6,7,8,9,10,11,12,13,14,15,16,17,18,19,20}&amp;$C23)*{1,2,3,4,5,6,7,8,9,10,11,12,13,14,15,16,17,18,19,20})</f>
        <v>8</v>
      </c>
      <c r="AL23" s="259" cm="1">
        <f t="array" ref="AL23">SUM(COUNTIF('LK HA'!$B$766:$AZ$773,{"",2,3,4,5,6,7,8,9,10,11,12,13,14,15,16,17,18,19,20}&amp;$C23)*{1,2,3,4,5,6,7,8,9,10,11,12,13,14,15,16,17,18,19,20})</f>
        <v>4</v>
      </c>
      <c r="AM23" s="259" cm="1">
        <f t="array" ref="AM23">SUM(COUNTIF('LK HA'!$B$774:$AZ$791,{"",2,3,4,5,6,7,8,9,10,11,12,13,14,15,16,17,18,19,20}&amp;$C23)*{1,2,3,4,5,6,7,8,9,10,11,12,13,14,15,16,17,18,19,20})</f>
        <v>10</v>
      </c>
      <c r="AN23" s="346">
        <f t="shared" si="5"/>
        <v>323</v>
      </c>
      <c r="AO23" s="115"/>
      <c r="AP23" s="259" cm="1">
        <f t="array" ref="AP23">SUM(COUNTIF('LK HA'!$B$7:$AZ$791,{"",2,3,4,5,6,7,8,9,10,11,12,13,14,15,16,17,18,19,20}&amp;$C23)*{1,2,3,4,5,6,7,8,9,10,11,12,13,14,15,16,17,18,19,20})</f>
        <v>323</v>
      </c>
    </row>
    <row r="24" spans="1:42" ht="15.6">
      <c r="A24" s="106">
        <f>IF(AN24=0,"ẩn",MAX($A$5:$A23)+1)</f>
        <v>10</v>
      </c>
      <c r="B24" s="110" t="s">
        <v>155</v>
      </c>
      <c r="C24" s="111" t="s">
        <v>154</v>
      </c>
      <c r="D24" s="111" t="s">
        <v>7</v>
      </c>
      <c r="E24" s="259" cm="1">
        <f t="array" ref="E24">SUM(COUNTIF('LK HA'!$B$7:$AZ$64,{"",2,3,4,5,6,7,8,9,10,11,12,13,14,15,16,17,18,19,20}&amp;$C24)*{1,2,3,4,5,6,7,8,9,10,11,12,13,14,15,16,17,18,19,20})</f>
        <v>48</v>
      </c>
      <c r="F24" s="259" cm="1">
        <f t="array" ref="F24">SUM(COUNTIF('LK HA'!$B$65:$AZ$75,{"",2,3,4,5,6,7,8,9,10,11,12,13,14,15,16,17,18,19,20}&amp;$C24)*{1,2,3,4,5,6,7,8,9,10,11,12,13,14,15,16,17,18,19,20})</f>
        <v>2</v>
      </c>
      <c r="G24" s="259" cm="1">
        <f t="array" ref="G24">SUM(COUNTIF('LK HA'!$B$76:$AZ$96,{"",2,3,4,5,6,7,8,9,10,11,12,13,14,15,16,17,18,19,20}&amp;$C24)*{1,2,3,4,5,6,7,8,9,10,11,12,13,14,15,16,17,18,19,20})</f>
        <v>11</v>
      </c>
      <c r="H24" s="259" cm="1">
        <f t="array" ref="H24">SUM(COUNTIF('LK HA'!$B$97:$AZ$160,{"",2,3,4,5,6,7,8,9,10,11,12,13,14,15,16,17,18,19,20}&amp;$C24)*{1,2,3,4,5,6,7,8,9,10,11,12,13,14,15,16,17,18,19,20})</f>
        <v>38</v>
      </c>
      <c r="I24" s="259" cm="1">
        <f t="array" ref="I24">SUM(COUNTIF('LK HA'!$B$161:$AZ$164,{"",2,3,4,5,6,7,8,9,10,11,12,13,14,15,16,17,18,19,20}&amp;$C24)*{1,2,3,4,5,6,7,8,9,10,11,12,13,14,15,16,17,18,19,20})</f>
        <v>0</v>
      </c>
      <c r="J24" s="259" cm="1">
        <f t="array" ref="J24">SUM(COUNTIF('LK HA'!$B$165:$AZ$182,{"",2,3,4,5,6,7,8,9,10,11,12,13,14,15,16,17,18,19,20}&amp;$C24)*{1,2,3,4,5,6,7,8,9,10,11,12,13,14,15,16,17,18,19,20})</f>
        <v>6</v>
      </c>
      <c r="K24" s="259">
        <f>SUM(COUNTIF('LK HA'!$B$183:$AZ$209,{"",2,3,4,5,6,7,8,9,10,11,12,13,14,15,16,17,18,19,20}&amp;$C24)*{1,2,3,4,5,6,7,8,9,10,11,12,13,14,15,16,17,18,19,20})</f>
        <v>17</v>
      </c>
      <c r="L24" s="259" cm="1">
        <f t="array" ref="L24">SUM(COUNTIF('LK HA'!$B$210:$AZ$235,{"",2,3,4,5,6,7,8,9,10,11,12,13,14,15,16,17,18,19,20}&amp;$C24)*{1,2,3,4,5,6,7,8,9,10,11,12,13,14,15,16,17,18,19,20})</f>
        <v>15</v>
      </c>
      <c r="M24" s="259" cm="1">
        <f t="array" ref="M24">SUM(COUNTIF('LK HA'!$B$236:$AZ$254,{"",2,3,4,5,6,7,8,9,10,11,12,13,14,15,16,17,18,19,20}&amp;$C24)*{1,2,3,4,5,6,7,8,9,10,11,12,13,14,15,16,17,18,19,20})</f>
        <v>10</v>
      </c>
      <c r="N24" s="259" cm="1">
        <f t="array" ref="N24">SUM(COUNTIF('LK HA'!$B$255:$AZ$261,{"",2,3,4,5,6,7,8,9,10,11,12,13,14,15,16,17,18,19,20}&amp;$C24)*{1,2,3,4,5,6,7,8,9,10,11,12,13,14,15,16,17,18,19,20})</f>
        <v>2</v>
      </c>
      <c r="O24" s="259" cm="1">
        <f t="array" ref="O24">SUM(COUNTIF('LK HA'!$B$262:$AZ$288,{"",2,3,4,5,6,7,8,9,10,11,12,13,14,15,16,17,18,19,20}&amp;$C24)*{1,2,3,4,5,6,7,8,9,10,11,12,13,14,15,16,17,18,19,20})</f>
        <v>14</v>
      </c>
      <c r="P24" s="259" cm="1">
        <f t="array" ref="P24">SUM(COUNTIF('LK HA'!$B$289:$AZ$304,{"",2,3,4,5,6,7,8,9,10,11,12,13,14,15,16,17,18,19,20}&amp;$C24)*{1,2,3,4,5,6,7,8,9,10,11,12,13,14,15,16,17,18,19,20})</f>
        <v>9</v>
      </c>
      <c r="Q24" s="259" cm="1">
        <f t="array" ref="Q24">SUM(COUNTIF('LK HA'!$B$305:$AZ$350,{"",2,3,4,5,6,7,8,9,10,11,12,13,14,15,16,17,18,19,20}&amp;$C24)*{1,2,3,4,5,6,7,8,9,10,11,12,13,14,15,16,17,18,19,20})</f>
        <v>29</v>
      </c>
      <c r="R24" s="259" cm="1">
        <f t="array" ref="R24">SUM(COUNTIF('LK HA'!$B$351:$AZ$375,{"",2,3,4,5,6,7,8,9,10,11,12,13,14,15,16,17,18,19,20}&amp;$C24)*{1,2,3,4,5,6,7,8,9,10,11,12,13,14,15,16,17,18,19,20})</f>
        <v>12</v>
      </c>
      <c r="S24" s="259" cm="1">
        <f t="array" ref="S24">SUM(COUNTIF('LK HA'!$B$376:$AZ$413,{"",2,3,4,5,6,7,8,9,10,11,12,13,14,15,16,17,18,19,20}&amp;$C24)*{1,2,3,4,5,6,7,8,9,10,11,12,13,14,15,16,17,18,19,20})</f>
        <v>24</v>
      </c>
      <c r="T24" s="259" cm="1">
        <f t="array" ref="T24">SUM(COUNTIF('LK HA'!$B$414:$AZ$460,{"",2,3,4,5,6,7,8,9,10,11,12,13,14,15,16,17,18,19,20}&amp;$C24)*{1,2,3,4,5,6,7,8,9,10,11,12,13,14,15,16,17,18,19,20})</f>
        <v>30</v>
      </c>
      <c r="U24" s="259" cm="1">
        <f t="array" ref="U24">SUM(COUNTIF('LK HA'!$B$461:$AZ$497,{"",2,3,4,5,6,7,8,9,10,11,12,13,14,15,16,17,18,19,20}&amp;$C24)*{1,2,3,4,5,6,7,8,9,10,11,12,13,14,15,16,17,18,19,20})</f>
        <v>23</v>
      </c>
      <c r="V24" s="259" cm="1">
        <f t="array" ref="V24">SUM(COUNTIF('LK HA'!$B$498:$AZ$553,{"",2,3,4,5,6,7,8,9,10,11,12,13,14,15,16,17,18,19,20}&amp;$C24)*{1,2,3,4,5,6,7,8,9,10,11,12,13,14,15,16,17,18,19,20})</f>
        <v>33</v>
      </c>
      <c r="W24" s="259" cm="1">
        <f t="array" ref="W24">SUM(COUNTIF('LK HA'!$B$554:$AZ$585,{"",2,3,4,5,6,7,8,9,10,11,12,13,14,15,16,17,18,19,20}&amp;$C24)*{1,2,3,4,5,6,7,8,9,10,11,12,13,14,15,16,17,18,19,20})</f>
        <v>20</v>
      </c>
      <c r="X24" s="259" cm="1">
        <f t="array" ref="X24">SUM(COUNTIF('LK HA'!$B$586:$AZ$609,{"",2,3,4,5,6,7,8,9,10,11,12,13,14,15,16,17,18,19,20}&amp;$C24)*{1,2,3,4,5,6,7,8,9,10,11,12,13,14,15,16,17,18,19,20})</f>
        <v>12</v>
      </c>
      <c r="Y24" s="259" cm="1">
        <f t="array" ref="Y24">SUM(COUNTIF('LK HA'!$B$610:$AZ$616,{"",2,3,4,5,6,7,8,9,10,11,12,13,14,15,16,17,18,19,20}&amp;$C24)*{1,2,3,4,5,6,7,8,9,10,11,12,13,14,15,16,17,18,19,20})</f>
        <v>3</v>
      </c>
      <c r="Z24" s="259" cm="1">
        <f t="array" ref="Z24">SUM(COUNTIF('LK HA'!$B$617:$AZ$625,{"",2,3,4,5,6,7,8,9,10,11,12,13,14,15,16,17,18,19,20}&amp;$C24)*{1,2,3,4,5,6,7,8,9,10,11,12,13,14,15,16,17,18,19,20})</f>
        <v>4</v>
      </c>
      <c r="AA24" s="259" cm="1">
        <f t="array" ref="AA24">SUM(COUNTIF('LK HA'!$B$626:$AZ$633,{"",2,3,4,5,6,7,8,9,10,11,12,13,14,15,16,17,18,19,20}&amp;$C24)*{1,2,3,4,5,6,7,8,9,10,11,12,13,14,15,16,17,18,19,20})</f>
        <v>4</v>
      </c>
      <c r="AB24" s="259" cm="1">
        <f t="array" ref="AB24">SUM(COUNTIF('LK HA'!$B$634:$AZ$646,{"",2,3,4,5,6,7,8,9,10,11,12,13,14,15,16,17,18,19,20}&amp;$C24)*{1,2,3,4,5,6,7,8,9,10,11,12,13,14,15,16,17,18,19,20})</f>
        <v>7</v>
      </c>
      <c r="AC24" s="259" cm="1">
        <f t="array" ref="AC24">SUM(COUNTIF('LK HA'!$B$647:$AZ$677,{"",2,3,4,5,6,7,8,9,10,11,12,13,14,15,16,17,18,19,20}&amp;$C24)*{1,2,3,4,5,6,7,8,9,10,11,12,13,14,15,16,17,18,19,20})</f>
        <v>12</v>
      </c>
      <c r="AD24" s="259" cm="1">
        <f t="array" ref="AD24">SUM(COUNTIF('LK HA'!$B$678:$AZ$692,{"",2,3,4,5,6,7,8,9,10,11,12,13,14,15,16,17,18,19,20}&amp;$C24)*{1,2,3,4,5,6,7,8,9,10,11,12,13,14,15,16,17,18,19,20})</f>
        <v>10</v>
      </c>
      <c r="AE24" s="259" cm="1">
        <f t="array" ref="AE24">SUM(COUNTIF('LK HA'!$B$693:$AZ$700,{"",2,3,4,5,6,7,8,9,10,11,12,13,14,15,16,17,18,19,20}&amp;$C24)*{1,2,3,4,5,6,7,8,9,10,11,12,13,14,15,16,17,18,19,20})</f>
        <v>3</v>
      </c>
      <c r="AF24" s="259" cm="1">
        <f t="array" ref="AF24">SUM(COUNTIF('LK HA'!$B$701:$AZ$719,{"",2,3,4,5,6,7,8,9,10,11,12,13,14,15,16,17,18,19,20}&amp;$C24)*{1,2,3,4,5,6,7,8,9,10,11,12,13,14,15,16,17,18,19,20})</f>
        <v>10</v>
      </c>
      <c r="AG24" s="259" cm="1">
        <f t="array" ref="AG24">SUM(COUNTIF('LK HA'!$B$720:$AZ$728,{"",2,3,4,5,6,7,8,9,10,11,12,13,14,15,16,17,18,19,20}&amp;$C24)*{1,2,3,4,5,6,7,8,9,10,11,12,13,14,15,16,17,18,19,20})</f>
        <v>3</v>
      </c>
      <c r="AH24" s="259" cm="1">
        <f t="array" ref="AH24">SUM(COUNTIF('LK HA'!$B$729:$AZ$737,{"",2,3,4,5,6,7,8,9,10,11,12,13,14,15,16,17,18,19,20}&amp;$C24)*{1,2,3,4,5,6,7,8,9,10,11,12,13,14,15,16,17,18,19,20})</f>
        <v>4</v>
      </c>
      <c r="AI24" s="259" cm="1">
        <f t="array" ref="AI24">SUM(COUNTIF('LK HA'!$B$738:$AZ$744,{"",2,3,4,5,6,7,8,9,10,11,12,13,14,15,16,17,18,19,20}&amp;$C24)*{1,2,3,4,5,6,7,8,9,10,11,12,13,14,15,16,17,18,19,20})</f>
        <v>3</v>
      </c>
      <c r="AJ24" s="259" cm="1">
        <f t="array" ref="AJ24">SUM(COUNTIF('LK HA'!$B$745:$AZ$751,{"",2,3,4,5,6,7,8,9,10,11,12,13,14,15,16,17,18,19,20}&amp;$C24)*{1,2,3,4,5,6,7,8,9,10,11,12,13,14,15,16,17,18,19,20})</f>
        <v>2</v>
      </c>
      <c r="AK24" s="259" cm="1">
        <f t="array" ref="AK24">SUM(COUNTIF('LK HA'!$B$752:$AZ$765,{"",2,3,4,5,6,7,8,9,10,11,12,13,14,15,16,17,18,19,20}&amp;$C24)*{1,2,3,4,5,6,7,8,9,10,11,12,13,14,15,16,17,18,19,20})</f>
        <v>7</v>
      </c>
      <c r="AL24" s="259" cm="1">
        <f t="array" ref="AL24">SUM(COUNTIF('LK HA'!$B$766:$AZ$773,{"",2,3,4,5,6,7,8,9,10,11,12,13,14,15,16,17,18,19,20}&amp;$C24)*{1,2,3,4,5,6,7,8,9,10,11,12,13,14,15,16,17,18,19,20})</f>
        <v>3</v>
      </c>
      <c r="AM24" s="259" cm="1">
        <f t="array" ref="AM24">SUM(COUNTIF('LK HA'!$B$774:$AZ$791,{"",2,3,4,5,6,7,8,9,10,11,12,13,14,15,16,17,18,19,20}&amp;$C24)*{1,2,3,4,5,6,7,8,9,10,11,12,13,14,15,16,17,18,19,20})</f>
        <v>8</v>
      </c>
      <c r="AN24" s="346">
        <f t="shared" si="5"/>
        <v>438</v>
      </c>
      <c r="AO24" s="115"/>
      <c r="AP24" s="259" cm="1">
        <f t="array" ref="AP24">SUM(COUNTIF('LK HA'!$B$7:$AZ$791,{"",2,3,4,5,6,7,8,9,10,11,12,13,14,15,16,17,18,19,20}&amp;$C24)*{1,2,3,4,5,6,7,8,9,10,11,12,13,14,15,16,17,18,19,20})</f>
        <v>438</v>
      </c>
    </row>
    <row r="25" spans="1:42" ht="15.6">
      <c r="A25" s="106">
        <f>IF(AN25=0,"ẩn",MAX($A$5:$A24)+1)</f>
        <v>11</v>
      </c>
      <c r="B25" s="110" t="s">
        <v>116</v>
      </c>
      <c r="C25" s="111" t="s">
        <v>156</v>
      </c>
      <c r="D25" s="111" t="s">
        <v>7</v>
      </c>
      <c r="E25" s="259" cm="1">
        <f t="array" ref="E25">SUM(COUNTIF('LK HA'!$B$7:$AZ$64,{"",2,3,4,5,6,7,8,9,10,11,12,13,14,15,16,17,18,19,20}&amp;$C25)*{1,2,3,4,5,6,7,8,9,10,11,12,13,14,15,16,17,18,19,20})</f>
        <v>10</v>
      </c>
      <c r="F25" s="259" cm="1">
        <f t="array" ref="F25">SUM(COUNTIF('LK HA'!$B$65:$AZ$75,{"",2,3,4,5,6,7,8,9,10,11,12,13,14,15,16,17,18,19,20}&amp;$C25)*{1,2,3,4,5,6,7,8,9,10,11,12,13,14,15,16,17,18,19,20})</f>
        <v>9</v>
      </c>
      <c r="G25" s="259" cm="1">
        <f t="array" ref="G25">SUM(COUNTIF('LK HA'!$B$76:$AZ$96,{"",2,3,4,5,6,7,8,9,10,11,12,13,14,15,16,17,18,19,20}&amp;$C25)*{1,2,3,4,5,6,7,8,9,10,11,12,13,14,15,16,17,18,19,20})</f>
        <v>6</v>
      </c>
      <c r="H25" s="259" cm="1">
        <f t="array" ref="H25">SUM(COUNTIF('LK HA'!$B$97:$AZ$160,{"",2,3,4,5,6,7,8,9,10,11,12,13,14,15,16,17,18,19,20}&amp;$C25)*{1,2,3,4,5,6,7,8,9,10,11,12,13,14,15,16,17,18,19,20})</f>
        <v>31</v>
      </c>
      <c r="I25" s="259" cm="1">
        <f t="array" ref="I25">SUM(COUNTIF('LK HA'!$B$161:$AZ$164,{"",2,3,4,5,6,7,8,9,10,11,12,13,14,15,16,17,18,19,20}&amp;$C25)*{1,2,3,4,5,6,7,8,9,10,11,12,13,14,15,16,17,18,19,20})</f>
        <v>6</v>
      </c>
      <c r="J25" s="259" cm="1">
        <f t="array" ref="J25">SUM(COUNTIF('LK HA'!$B$165:$AZ$182,{"",2,3,4,5,6,7,8,9,10,11,12,13,14,15,16,17,18,19,20}&amp;$C25)*{1,2,3,4,5,6,7,8,9,10,11,12,13,14,15,16,17,18,19,20})</f>
        <v>9</v>
      </c>
      <c r="K25" s="259">
        <f>SUM(COUNTIF('LK HA'!$B$183:$AZ$209,{"",2,3,4,5,6,7,8,9,10,11,12,13,14,15,16,17,18,19,20}&amp;$C25)*{1,2,3,4,5,6,7,8,9,10,11,12,13,14,15,16,17,18,19,20})</f>
        <v>5</v>
      </c>
      <c r="L25" s="259" cm="1">
        <f t="array" ref="L25">SUM(COUNTIF('LK HA'!$B$210:$AZ$235,{"",2,3,4,5,6,7,8,9,10,11,12,13,14,15,16,17,18,19,20}&amp;$C25)*{1,2,3,4,5,6,7,8,9,10,11,12,13,14,15,16,17,18,19,20})</f>
        <v>11</v>
      </c>
      <c r="M25" s="259" cm="1">
        <f t="array" ref="M25">SUM(COUNTIF('LK HA'!$B$236:$AZ$254,{"",2,3,4,5,6,7,8,9,10,11,12,13,14,15,16,17,18,19,20}&amp;$C25)*{1,2,3,4,5,6,7,8,9,10,11,12,13,14,15,16,17,18,19,20})</f>
        <v>9</v>
      </c>
      <c r="N25" s="259" cm="1">
        <f t="array" ref="N25">SUM(COUNTIF('LK HA'!$B$255:$AZ$261,{"",2,3,4,5,6,7,8,9,10,11,12,13,14,15,16,17,18,19,20}&amp;$C25)*{1,2,3,4,5,6,7,8,9,10,11,12,13,14,15,16,17,18,19,20})</f>
        <v>4</v>
      </c>
      <c r="O25" s="259" cm="1">
        <f t="array" ref="O25">SUM(COUNTIF('LK HA'!$B$262:$AZ$288,{"",2,3,4,5,6,7,8,9,10,11,12,13,14,15,16,17,18,19,20}&amp;$C25)*{1,2,3,4,5,6,7,8,9,10,11,12,13,14,15,16,17,18,19,20})</f>
        <v>13</v>
      </c>
      <c r="P25" s="259" cm="1">
        <f t="array" ref="P25">SUM(COUNTIF('LK HA'!$B$289:$AZ$304,{"",2,3,4,5,6,7,8,9,10,11,12,13,14,15,16,17,18,19,20}&amp;$C25)*{1,2,3,4,5,6,7,8,9,10,11,12,13,14,15,16,17,18,19,20})</f>
        <v>5</v>
      </c>
      <c r="Q25" s="259" cm="1">
        <f t="array" ref="Q25">SUM(COUNTIF('LK HA'!$B$305:$AZ$350,{"",2,3,4,5,6,7,8,9,10,11,12,13,14,15,16,17,18,19,20}&amp;$C25)*{1,2,3,4,5,6,7,8,9,10,11,12,13,14,15,16,17,18,19,20})</f>
        <v>20</v>
      </c>
      <c r="R25" s="259" cm="1">
        <f t="array" ref="R25">SUM(COUNTIF('LK HA'!$B$351:$AZ$375,{"",2,3,4,5,6,7,8,9,10,11,12,13,14,15,16,17,18,19,20}&amp;$C25)*{1,2,3,4,5,6,7,8,9,10,11,12,13,14,15,16,17,18,19,20})</f>
        <v>16</v>
      </c>
      <c r="S25" s="259" cm="1">
        <f t="array" ref="S25">SUM(COUNTIF('LK HA'!$B$376:$AZ$413,{"",2,3,4,5,6,7,8,9,10,11,12,13,14,15,16,17,18,19,20}&amp;$C25)*{1,2,3,4,5,6,7,8,9,10,11,12,13,14,15,16,17,18,19,20})</f>
        <v>15</v>
      </c>
      <c r="T25" s="259" cm="1">
        <f t="array" ref="T25">SUM(COUNTIF('LK HA'!$B$414:$AZ$460,{"",2,3,4,5,6,7,8,9,10,11,12,13,14,15,16,17,18,19,20}&amp;$C25)*{1,2,3,4,5,6,7,8,9,10,11,12,13,14,15,16,17,18,19,20})</f>
        <v>20</v>
      </c>
      <c r="U25" s="259" cm="1">
        <f t="array" ref="U25">SUM(COUNTIF('LK HA'!$B$461:$AZ$497,{"",2,3,4,5,6,7,8,9,10,11,12,13,14,15,16,17,18,19,20}&amp;$C25)*{1,2,3,4,5,6,7,8,9,10,11,12,13,14,15,16,17,18,19,20})</f>
        <v>14</v>
      </c>
      <c r="V25" s="259" cm="1">
        <f t="array" ref="V25">SUM(COUNTIF('LK HA'!$B$498:$AZ$553,{"",2,3,4,5,6,7,8,9,10,11,12,13,14,15,16,17,18,19,20}&amp;$C25)*{1,2,3,4,5,6,7,8,9,10,11,12,13,14,15,16,17,18,19,20})</f>
        <v>21</v>
      </c>
      <c r="W25" s="259" cm="1">
        <f t="array" ref="W25">SUM(COUNTIF('LK HA'!$B$554:$AZ$585,{"",2,3,4,5,6,7,8,9,10,11,12,13,14,15,16,17,18,19,20}&amp;$C25)*{1,2,3,4,5,6,7,8,9,10,11,12,13,14,15,16,17,18,19,20})</f>
        <v>11</v>
      </c>
      <c r="X25" s="259" cm="1">
        <f t="array" ref="X25">SUM(COUNTIF('LK HA'!$B$586:$AZ$609,{"",2,3,4,5,6,7,8,9,10,11,12,13,14,15,16,17,18,19,20}&amp;$C25)*{1,2,3,4,5,6,7,8,9,10,11,12,13,14,15,16,17,18,19,20})</f>
        <v>10</v>
      </c>
      <c r="Y25" s="259" cm="1">
        <f t="array" ref="Y25">SUM(COUNTIF('LK HA'!$B$610:$AZ$616,{"",2,3,4,5,6,7,8,9,10,11,12,13,14,15,16,17,18,19,20}&amp;$C25)*{1,2,3,4,5,6,7,8,9,10,11,12,13,14,15,16,17,18,19,20})</f>
        <v>2</v>
      </c>
      <c r="Z25" s="259" cm="1">
        <f t="array" ref="Z25">SUM(COUNTIF('LK HA'!$B$617:$AZ$625,{"",2,3,4,5,6,7,8,9,10,11,12,13,14,15,16,17,18,19,20}&amp;$C25)*{1,2,3,4,5,6,7,8,9,10,11,12,13,14,15,16,17,18,19,20})</f>
        <v>4</v>
      </c>
      <c r="AA25" s="259" cm="1">
        <f t="array" ref="AA25">SUM(COUNTIF('LK HA'!$B$626:$AZ$633,{"",2,3,4,5,6,7,8,9,10,11,12,13,14,15,16,17,18,19,20}&amp;$C25)*{1,2,3,4,5,6,7,8,9,10,11,12,13,14,15,16,17,18,19,20})</f>
        <v>2</v>
      </c>
      <c r="AB25" s="259" cm="1">
        <f t="array" ref="AB25">SUM(COUNTIF('LK HA'!$B$634:$AZ$646,{"",2,3,4,5,6,7,8,9,10,11,12,13,14,15,16,17,18,19,20}&amp;$C25)*{1,2,3,4,5,6,7,8,9,10,11,12,13,14,15,16,17,18,19,20})</f>
        <v>5</v>
      </c>
      <c r="AC25" s="259" cm="1">
        <f t="array" ref="AC25">SUM(COUNTIF('LK HA'!$B$647:$AZ$677,{"",2,3,4,5,6,7,8,9,10,11,12,13,14,15,16,17,18,19,20}&amp;$C25)*{1,2,3,4,5,6,7,8,9,10,11,12,13,14,15,16,17,18,19,20})</f>
        <v>13</v>
      </c>
      <c r="AD25" s="259" cm="1">
        <f t="array" ref="AD25">SUM(COUNTIF('LK HA'!$B$678:$AZ$692,{"",2,3,4,5,6,7,8,9,10,11,12,13,14,15,16,17,18,19,20}&amp;$C25)*{1,2,3,4,5,6,7,8,9,10,11,12,13,14,15,16,17,18,19,20})</f>
        <v>4</v>
      </c>
      <c r="AE25" s="259" cm="1">
        <f t="array" ref="AE25">SUM(COUNTIF('LK HA'!$B$693:$AZ$700,{"",2,3,4,5,6,7,8,9,10,11,12,13,14,15,16,17,18,19,20}&amp;$C25)*{1,2,3,4,5,6,7,8,9,10,11,12,13,14,15,16,17,18,19,20})</f>
        <v>4</v>
      </c>
      <c r="AF25" s="259" cm="1">
        <f t="array" ref="AF25">SUM(COUNTIF('LK HA'!$B$701:$AZ$719,{"",2,3,4,5,6,7,8,9,10,11,12,13,14,15,16,17,18,19,20}&amp;$C25)*{1,2,3,4,5,6,7,8,9,10,11,12,13,14,15,16,17,18,19,20})</f>
        <v>8</v>
      </c>
      <c r="AG25" s="259" cm="1">
        <f t="array" ref="AG25">SUM(COUNTIF('LK HA'!$B$720:$AZ$728,{"",2,3,4,5,6,7,8,9,10,11,12,13,14,15,16,17,18,19,20}&amp;$C25)*{1,2,3,4,5,6,7,8,9,10,11,12,13,14,15,16,17,18,19,20})</f>
        <v>6</v>
      </c>
      <c r="AH25" s="259" cm="1">
        <f t="array" ref="AH25">SUM(COUNTIF('LK HA'!$B$729:$AZ$737,{"",2,3,4,5,6,7,8,9,10,11,12,13,14,15,16,17,18,19,20}&amp;$C25)*{1,2,3,4,5,6,7,8,9,10,11,12,13,14,15,16,17,18,19,20})</f>
        <v>4</v>
      </c>
      <c r="AI25" s="259" cm="1">
        <f t="array" ref="AI25">SUM(COUNTIF('LK HA'!$B$738:$AZ$744,{"",2,3,4,5,6,7,8,9,10,11,12,13,14,15,16,17,18,19,20}&amp;$C25)*{1,2,3,4,5,6,7,8,9,10,11,12,13,14,15,16,17,18,19,20})</f>
        <v>2</v>
      </c>
      <c r="AJ25" s="259" cm="1">
        <f t="array" ref="AJ25">SUM(COUNTIF('LK HA'!$B$745:$AZ$751,{"",2,3,4,5,6,7,8,9,10,11,12,13,14,15,16,17,18,19,20}&amp;$C25)*{1,2,3,4,5,6,7,8,9,10,11,12,13,14,15,16,17,18,19,20})</f>
        <v>4</v>
      </c>
      <c r="AK25" s="259" cm="1">
        <f t="array" ref="AK25">SUM(COUNTIF('LK HA'!$B$752:$AZ$765,{"",2,3,4,5,6,7,8,9,10,11,12,13,14,15,16,17,18,19,20}&amp;$C25)*{1,2,3,4,5,6,7,8,9,10,11,12,13,14,15,16,17,18,19,20})</f>
        <v>8</v>
      </c>
      <c r="AL25" s="259" cm="1">
        <f t="array" ref="AL25">SUM(COUNTIF('LK HA'!$B$766:$AZ$773,{"",2,3,4,5,6,7,8,9,10,11,12,13,14,15,16,17,18,19,20}&amp;$C25)*{1,2,3,4,5,6,7,8,9,10,11,12,13,14,15,16,17,18,19,20})</f>
        <v>4</v>
      </c>
      <c r="AM25" s="259" cm="1">
        <f t="array" ref="AM25">SUM(COUNTIF('LK HA'!$B$774:$AZ$791,{"",2,3,4,5,6,7,8,9,10,11,12,13,14,15,16,17,18,19,20}&amp;$C25)*{1,2,3,4,5,6,7,8,9,10,11,12,13,14,15,16,17,18,19,20})</f>
        <v>10</v>
      </c>
      <c r="AN25" s="346">
        <f t="shared" si="5"/>
        <v>325</v>
      </c>
      <c r="AO25" s="115"/>
      <c r="AP25" s="259" cm="1">
        <f t="array" ref="AP25">SUM(COUNTIF('LK HA'!$B$7:$AZ$791,{"",2,3,4,5,6,7,8,9,10,11,12,13,14,15,16,17,18,19,20}&amp;$C25)*{1,2,3,4,5,6,7,8,9,10,11,12,13,14,15,16,17,18,19,20})</f>
        <v>325</v>
      </c>
    </row>
    <row r="26" spans="1:42" ht="15.6">
      <c r="A26" s="106">
        <f>IF(AN26=0,"ẩn",MAX($A$5:$A25)+1)</f>
        <v>12</v>
      </c>
      <c r="B26" s="110" t="s">
        <v>189</v>
      </c>
      <c r="C26" s="111" t="s">
        <v>151</v>
      </c>
      <c r="D26" s="111" t="s">
        <v>9</v>
      </c>
      <c r="E26" s="259" cm="1">
        <f t="array" ref="E26">SUM(COUNTIF('LK HA'!$B$7:$AZ$64,{"",2,3,4,5,6,7,8,9,10,11,12,13,14,15,16,17,18,19,20}&amp;$C26)*{1,2,3,4,5,6,7,8,9,10,11,12,13,14,15,16,17,18,19,20})</f>
        <v>0</v>
      </c>
      <c r="F26" s="259" cm="1">
        <f t="array" ref="F26">SUM(COUNTIF('LK HA'!$B$65:$AZ$75,{"",2,3,4,5,6,7,8,9,10,11,12,13,14,15,16,17,18,19,20}&amp;$C26)*{1,2,3,4,5,6,7,8,9,10,11,12,13,14,15,16,17,18,19,20})</f>
        <v>0</v>
      </c>
      <c r="G26" s="259" cm="1">
        <f t="array" ref="G26">SUM(COUNTIF('LK HA'!$B$76:$AZ$96,{"",2,3,4,5,6,7,8,9,10,11,12,13,14,15,16,17,18,19,20}&amp;$C26)*{1,2,3,4,5,6,7,8,9,10,11,12,13,14,15,16,17,18,19,20})</f>
        <v>3</v>
      </c>
      <c r="H26" s="259" cm="1">
        <f t="array" ref="H26">SUM(COUNTIF('LK HA'!$B$97:$AZ$160,{"",2,3,4,5,6,7,8,9,10,11,12,13,14,15,16,17,18,19,20}&amp;$C26)*{1,2,3,4,5,6,7,8,9,10,11,12,13,14,15,16,17,18,19,20})</f>
        <v>57</v>
      </c>
      <c r="I26" s="259" cm="1">
        <f t="array" ref="I26">SUM(COUNTIF('LK HA'!$B$161:$AZ$164,{"",2,3,4,5,6,7,8,9,10,11,12,13,14,15,16,17,18,19,20}&amp;$C26)*{1,2,3,4,5,6,7,8,9,10,11,12,13,14,15,16,17,18,19,20})</f>
        <v>0</v>
      </c>
      <c r="J26" s="259" cm="1">
        <f t="array" ref="J26">SUM(COUNTIF('LK HA'!$B$165:$AZ$182,{"",2,3,4,5,6,7,8,9,10,11,12,13,14,15,16,17,18,19,20}&amp;$C26)*{1,2,3,4,5,6,7,8,9,10,11,12,13,14,15,16,17,18,19,20})</f>
        <v>12</v>
      </c>
      <c r="K26" s="259">
        <f>SUM(COUNTIF('LK HA'!$B$183:$AZ$209,{"",2,3,4,5,6,7,8,9,10,11,12,13,14,15,16,17,18,19,20}&amp;$C26)*{1,2,3,4,5,6,7,8,9,10,11,12,13,14,15,16,17,18,19,20})</f>
        <v>0</v>
      </c>
      <c r="L26" s="259" cm="1">
        <f t="array" ref="L26">SUM(COUNTIF('LK HA'!$B$210:$AZ$235,{"",2,3,4,5,6,7,8,9,10,11,12,13,14,15,16,17,18,19,20}&amp;$C26)*{1,2,3,4,5,6,7,8,9,10,11,12,13,14,15,16,17,18,19,20})</f>
        <v>18</v>
      </c>
      <c r="M26" s="259" cm="1">
        <f t="array" ref="M26">SUM(COUNTIF('LK HA'!$B$236:$AZ$254,{"",2,3,4,5,6,7,8,9,10,11,12,13,14,15,16,17,18,19,20}&amp;$C26)*{1,2,3,4,5,6,7,8,9,10,11,12,13,14,15,16,17,18,19,20})</f>
        <v>3</v>
      </c>
      <c r="N26" s="259" cm="1">
        <f t="array" ref="N26">SUM(COUNTIF('LK HA'!$B$255:$AZ$261,{"",2,3,4,5,6,7,8,9,10,11,12,13,14,15,16,17,18,19,20}&amp;$C26)*{1,2,3,4,5,6,7,8,9,10,11,12,13,14,15,16,17,18,19,20})</f>
        <v>3</v>
      </c>
      <c r="O26" s="259" cm="1">
        <f t="array" ref="O26">SUM(COUNTIF('LK HA'!$B$262:$AZ$288,{"",2,3,4,5,6,7,8,9,10,11,12,13,14,15,16,17,18,19,20}&amp;$C26)*{1,2,3,4,5,6,7,8,9,10,11,12,13,14,15,16,17,18,19,20})</f>
        <v>0</v>
      </c>
      <c r="P26" s="259" cm="1">
        <f t="array" ref="P26">SUM(COUNTIF('LK HA'!$B$289:$AZ$304,{"",2,3,4,5,6,7,8,9,10,11,12,13,14,15,16,17,18,19,20}&amp;$C26)*{1,2,3,4,5,6,7,8,9,10,11,12,13,14,15,16,17,18,19,20})</f>
        <v>6</v>
      </c>
      <c r="Q26" s="259" cm="1">
        <f t="array" ref="Q26">SUM(COUNTIF('LK HA'!$B$305:$AZ$350,{"",2,3,4,5,6,7,8,9,10,11,12,13,14,15,16,17,18,19,20}&amp;$C26)*{1,2,3,4,5,6,7,8,9,10,11,12,13,14,15,16,17,18,19,20})</f>
        <v>36</v>
      </c>
      <c r="R26" s="259" cm="1">
        <f t="array" ref="R26">SUM(COUNTIF('LK HA'!$B$351:$AZ$375,{"",2,3,4,5,6,7,8,9,10,11,12,13,14,15,16,17,18,19,20}&amp;$C26)*{1,2,3,4,5,6,7,8,9,10,11,12,13,14,15,16,17,18,19,20})</f>
        <v>18</v>
      </c>
      <c r="S26" s="259" cm="1">
        <f t="array" ref="S26">SUM(COUNTIF('LK HA'!$B$376:$AZ$413,{"",2,3,4,5,6,7,8,9,10,11,12,13,14,15,16,17,18,19,20}&amp;$C26)*{1,2,3,4,5,6,7,8,9,10,11,12,13,14,15,16,17,18,19,20})</f>
        <v>27</v>
      </c>
      <c r="T26" s="259" cm="1">
        <f t="array" ref="T26">SUM(COUNTIF('LK HA'!$B$414:$AZ$460,{"",2,3,4,5,6,7,8,9,10,11,12,13,14,15,16,17,18,19,20}&amp;$C26)*{1,2,3,4,5,6,7,8,9,10,11,12,13,14,15,16,17,18,19,20})</f>
        <v>39</v>
      </c>
      <c r="U26" s="259" cm="1">
        <f t="array" ref="U26">SUM(COUNTIF('LK HA'!$B$461:$AZ$497,{"",2,3,4,5,6,7,8,9,10,11,12,13,14,15,16,17,18,19,20}&amp;$C26)*{1,2,3,4,5,6,7,8,9,10,11,12,13,14,15,16,17,18,19,20})</f>
        <v>30</v>
      </c>
      <c r="V26" s="259" cm="1">
        <f t="array" ref="V26">SUM(COUNTIF('LK HA'!$B$498:$AZ$553,{"",2,3,4,5,6,7,8,9,10,11,12,13,14,15,16,17,18,19,20}&amp;$C26)*{1,2,3,4,5,6,7,8,9,10,11,12,13,14,15,16,17,18,19,20})</f>
        <v>45</v>
      </c>
      <c r="W26" s="259" cm="1">
        <f t="array" ref="W26">SUM(COUNTIF('LK HA'!$B$554:$AZ$585,{"",2,3,4,5,6,7,8,9,10,11,12,13,14,15,16,17,18,19,20}&amp;$C26)*{1,2,3,4,5,6,7,8,9,10,11,12,13,14,15,16,17,18,19,20})</f>
        <v>3</v>
      </c>
      <c r="X26" s="259" cm="1">
        <f t="array" ref="X26">SUM(COUNTIF('LK HA'!$B$586:$AZ$609,{"",2,3,4,5,6,7,8,9,10,11,12,13,14,15,16,17,18,19,20}&amp;$C26)*{1,2,3,4,5,6,7,8,9,10,11,12,13,14,15,16,17,18,19,20})</f>
        <v>24</v>
      </c>
      <c r="Y26" s="259" cm="1">
        <f t="array" ref="Y26">SUM(COUNTIF('LK HA'!$B$610:$AZ$616,{"",2,3,4,5,6,7,8,9,10,11,12,13,14,15,16,17,18,19,20}&amp;$C26)*{1,2,3,4,5,6,7,8,9,10,11,12,13,14,15,16,17,18,19,20})</f>
        <v>6</v>
      </c>
      <c r="Z26" s="259" cm="1">
        <f t="array" ref="Z26">SUM(COUNTIF('LK HA'!$B$617:$AZ$625,{"",2,3,4,5,6,7,8,9,10,11,12,13,14,15,16,17,18,19,20}&amp;$C26)*{1,2,3,4,5,6,7,8,9,10,11,12,13,14,15,16,17,18,19,20})</f>
        <v>6</v>
      </c>
      <c r="AA26" s="259" cm="1">
        <f t="array" ref="AA26">SUM(COUNTIF('LK HA'!$B$626:$AZ$633,{"",2,3,4,5,6,7,8,9,10,11,12,13,14,15,16,17,18,19,20}&amp;$C26)*{1,2,3,4,5,6,7,8,9,10,11,12,13,14,15,16,17,18,19,20})</f>
        <v>6</v>
      </c>
      <c r="AB26" s="259" cm="1">
        <f t="array" ref="AB26">SUM(COUNTIF('LK HA'!$B$634:$AZ$646,{"",2,3,4,5,6,7,8,9,10,11,12,13,14,15,16,17,18,19,20}&amp;$C26)*{1,2,3,4,5,6,7,8,9,10,11,12,13,14,15,16,17,18,19,20})</f>
        <v>0</v>
      </c>
      <c r="AC26" s="259" cm="1">
        <f t="array" ref="AC26">SUM(COUNTIF('LK HA'!$B$647:$AZ$677,{"",2,3,4,5,6,7,8,9,10,11,12,13,14,15,16,17,18,19,20}&amp;$C26)*{1,2,3,4,5,6,7,8,9,10,11,12,13,14,15,16,17,18,19,20})</f>
        <v>3</v>
      </c>
      <c r="AD26" s="259" cm="1">
        <f t="array" ref="AD26">SUM(COUNTIF('LK HA'!$B$678:$AZ$692,{"",2,3,4,5,6,7,8,9,10,11,12,13,14,15,16,17,18,19,20}&amp;$C26)*{1,2,3,4,5,6,7,8,9,10,11,12,13,14,15,16,17,18,19,20})</f>
        <v>6</v>
      </c>
      <c r="AE26" s="259" cm="1">
        <f t="array" ref="AE26">SUM(COUNTIF('LK HA'!$B$693:$AZ$700,{"",2,3,4,5,6,7,8,9,10,11,12,13,14,15,16,17,18,19,20}&amp;$C26)*{1,2,3,4,5,6,7,8,9,10,11,12,13,14,15,16,17,18,19,20})</f>
        <v>3</v>
      </c>
      <c r="AF26" s="259" cm="1">
        <f t="array" ref="AF26">SUM(COUNTIF('LK HA'!$B$701:$AZ$719,{"",2,3,4,5,6,7,8,9,10,11,12,13,14,15,16,17,18,19,20}&amp;$C26)*{1,2,3,4,5,6,7,8,9,10,11,12,13,14,15,16,17,18,19,20})</f>
        <v>6</v>
      </c>
      <c r="AG26" s="259" cm="1">
        <f t="array" ref="AG26">SUM(COUNTIF('LK HA'!$B$720:$AZ$728,{"",2,3,4,5,6,7,8,9,10,11,12,13,14,15,16,17,18,19,20}&amp;$C26)*{1,2,3,4,5,6,7,8,9,10,11,12,13,14,15,16,17,18,19,20})</f>
        <v>3</v>
      </c>
      <c r="AH26" s="259" cm="1">
        <f t="array" ref="AH26">SUM(COUNTIF('LK HA'!$B$729:$AZ$737,{"",2,3,4,5,6,7,8,9,10,11,12,13,14,15,16,17,18,19,20}&amp;$C26)*{1,2,3,4,5,6,7,8,9,10,11,12,13,14,15,16,17,18,19,20})</f>
        <v>3</v>
      </c>
      <c r="AI26" s="259" cm="1">
        <f t="array" ref="AI26">SUM(COUNTIF('LK HA'!$B$738:$AZ$744,{"",2,3,4,5,6,7,8,9,10,11,12,13,14,15,16,17,18,19,20}&amp;$C26)*{1,2,3,4,5,6,7,8,9,10,11,12,13,14,15,16,17,18,19,20})</f>
        <v>3</v>
      </c>
      <c r="AJ26" s="259" cm="1">
        <f t="array" ref="AJ26">SUM(COUNTIF('LK HA'!$B$745:$AZ$751,{"",2,3,4,5,6,7,8,9,10,11,12,13,14,15,16,17,18,19,20}&amp;$C26)*{1,2,3,4,5,6,7,8,9,10,11,12,13,14,15,16,17,18,19,20})</f>
        <v>3</v>
      </c>
      <c r="AK26" s="259" cm="1">
        <f t="array" ref="AK26">SUM(COUNTIF('LK HA'!$B$752:$AZ$765,{"",2,3,4,5,6,7,8,9,10,11,12,13,14,15,16,17,18,19,20}&amp;$C26)*{1,2,3,4,5,6,7,8,9,10,11,12,13,14,15,16,17,18,19,20})</f>
        <v>3</v>
      </c>
      <c r="AL26" s="259" cm="1">
        <f t="array" ref="AL26">SUM(COUNTIF('LK HA'!$B$766:$AZ$773,{"",2,3,4,5,6,7,8,9,10,11,12,13,14,15,16,17,18,19,20}&amp;$C26)*{1,2,3,4,5,6,7,8,9,10,11,12,13,14,15,16,17,18,19,20})</f>
        <v>3</v>
      </c>
      <c r="AM26" s="259" cm="1">
        <f t="array" ref="AM26">SUM(COUNTIF('LK HA'!$B$774:$AZ$791,{"",2,3,4,5,6,7,8,9,10,11,12,13,14,15,16,17,18,19,20}&amp;$C26)*{1,2,3,4,5,6,7,8,9,10,11,12,13,14,15,16,17,18,19,20})</f>
        <v>3</v>
      </c>
      <c r="AN26" s="346">
        <f t="shared" si="5"/>
        <v>381</v>
      </c>
      <c r="AO26" s="115"/>
      <c r="AP26" s="259" cm="1">
        <f t="array" ref="AP26">SUM(COUNTIF('LK HA'!$B$7:$AZ$791,{"",2,3,4,5,6,7,8,9,10,11,12,13,14,15,16,17,18,19,20}&amp;$C26)*{1,2,3,4,5,6,7,8,9,10,11,12,13,14,15,16,17,18,19,20})</f>
        <v>381</v>
      </c>
    </row>
    <row r="27" spans="1:42" ht="15.6">
      <c r="A27" s="106">
        <f>IF(AN27=0,"ẩn",MAX($A$5:$A26)+1)</f>
        <v>13</v>
      </c>
      <c r="B27" s="110" t="s">
        <v>190</v>
      </c>
      <c r="C27" s="116" t="s">
        <v>152</v>
      </c>
      <c r="D27" s="116" t="s">
        <v>9</v>
      </c>
      <c r="E27" s="259" cm="1">
        <f t="array" ref="E27">SUM(COUNTIF('LK HA'!$B$7:$AZ$64,{"",2,3,4,5,6,7,8,9,10,11,12,13,14,15,16,17,18,19,20}&amp;$C27)*{1,2,3,4,5,6,7,8,9,10,11,12,13,14,15,16,17,18,19,20})</f>
        <v>21</v>
      </c>
      <c r="F27" s="259" cm="1">
        <f t="array" ref="F27">SUM(COUNTIF('LK HA'!$B$65:$AZ$75,{"",2,3,4,5,6,7,8,9,10,11,12,13,14,15,16,17,18,19,20}&amp;$C27)*{1,2,3,4,5,6,7,8,9,10,11,12,13,14,15,16,17,18,19,20})</f>
        <v>18</v>
      </c>
      <c r="G27" s="259" cm="1">
        <f t="array" ref="G27">SUM(COUNTIF('LK HA'!$B$76:$AZ$96,{"",2,3,4,5,6,7,8,9,10,11,12,13,14,15,16,17,18,19,20}&amp;$C27)*{1,2,3,4,5,6,7,8,9,10,11,12,13,14,15,16,17,18,19,20})</f>
        <v>15</v>
      </c>
      <c r="H27" s="259" cm="1">
        <f t="array" ref="H27">SUM(COUNTIF('LK HA'!$B$97:$AZ$160,{"",2,3,4,5,6,7,8,9,10,11,12,13,14,15,16,17,18,19,20}&amp;$C27)*{1,2,3,4,5,6,7,8,9,10,11,12,13,14,15,16,17,18,19,20})</f>
        <v>6</v>
      </c>
      <c r="I27" s="259" cm="1">
        <f t="array" ref="I27">SUM(COUNTIF('LK HA'!$B$161:$AZ$164,{"",2,3,4,5,6,7,8,9,10,11,12,13,14,15,16,17,18,19,20}&amp;$C27)*{1,2,3,4,5,6,7,8,9,10,11,12,13,14,15,16,17,18,19,20})</f>
        <v>9</v>
      </c>
      <c r="J27" s="259" cm="1">
        <f t="array" ref="J27">SUM(COUNTIF('LK HA'!$B$165:$AZ$182,{"",2,3,4,5,6,7,8,9,10,11,12,13,14,15,16,17,18,19,20}&amp;$C27)*{1,2,3,4,5,6,7,8,9,10,11,12,13,14,15,16,17,18,19,20})</f>
        <v>12</v>
      </c>
      <c r="K27" s="259">
        <f>SUM(COUNTIF('LK HA'!$B$183:$AZ$209,{"",2,3,4,5,6,7,8,9,10,11,12,13,14,15,16,17,18,19,20}&amp;$C27)*{1,2,3,4,5,6,7,8,9,10,11,12,13,14,15,16,17,18,19,20})</f>
        <v>12</v>
      </c>
      <c r="L27" s="259" cm="1">
        <f t="array" ref="L27">SUM(COUNTIF('LK HA'!$B$210:$AZ$235,{"",2,3,4,5,6,7,8,9,10,11,12,13,14,15,16,17,18,19,20}&amp;$C27)*{1,2,3,4,5,6,7,8,9,10,11,12,13,14,15,16,17,18,19,20})</f>
        <v>3</v>
      </c>
      <c r="M27" s="259" cm="1">
        <f t="array" ref="M27">SUM(COUNTIF('LK HA'!$B$236:$AZ$254,{"",2,3,4,5,6,7,8,9,10,11,12,13,14,15,16,17,18,19,20}&amp;$C27)*{1,2,3,4,5,6,7,8,9,10,11,12,13,14,15,16,17,18,19,20})</f>
        <v>18</v>
      </c>
      <c r="N27" s="259" cm="1">
        <f t="array" ref="N27">SUM(COUNTIF('LK HA'!$B$255:$AZ$261,{"",2,3,4,5,6,7,8,9,10,11,12,13,14,15,16,17,18,19,20}&amp;$C27)*{1,2,3,4,5,6,7,8,9,10,11,12,13,14,15,16,17,18,19,20})</f>
        <v>6</v>
      </c>
      <c r="O27" s="259" cm="1">
        <f t="array" ref="O27">SUM(COUNTIF('LK HA'!$B$262:$AZ$288,{"",2,3,4,5,6,7,8,9,10,11,12,13,14,15,16,17,18,19,20}&amp;$C27)*{1,2,3,4,5,6,7,8,9,10,11,12,13,14,15,16,17,18,19,20})</f>
        <v>24</v>
      </c>
      <c r="P27" s="259" cm="1">
        <f t="array" ref="P27">SUM(COUNTIF('LK HA'!$B$289:$AZ$304,{"",2,3,4,5,6,7,8,9,10,11,12,13,14,15,16,17,18,19,20}&amp;$C27)*{1,2,3,4,5,6,7,8,9,10,11,12,13,14,15,16,17,18,19,20})</f>
        <v>3</v>
      </c>
      <c r="Q27" s="259" cm="1">
        <f t="array" ref="Q27">SUM(COUNTIF('LK HA'!$B$305:$AZ$350,{"",2,3,4,5,6,7,8,9,10,11,12,13,14,15,16,17,18,19,20}&amp;$C27)*{1,2,3,4,5,6,7,8,9,10,11,12,13,14,15,16,17,18,19,20})</f>
        <v>0</v>
      </c>
      <c r="R27" s="259" cm="1">
        <f t="array" ref="R27">SUM(COUNTIF('LK HA'!$B$351:$AZ$375,{"",2,3,4,5,6,7,8,9,10,11,12,13,14,15,16,17,18,19,20}&amp;$C27)*{1,2,3,4,5,6,7,8,9,10,11,12,13,14,15,16,17,18,19,20})</f>
        <v>12</v>
      </c>
      <c r="S27" s="259" cm="1">
        <f t="array" ref="S27">SUM(COUNTIF('LK HA'!$B$376:$AZ$413,{"",2,3,4,5,6,7,8,9,10,11,12,13,14,15,16,17,18,19,20}&amp;$C27)*{1,2,3,4,5,6,7,8,9,10,11,12,13,14,15,16,17,18,19,20})</f>
        <v>3</v>
      </c>
      <c r="T27" s="259" cm="1">
        <f t="array" ref="T27">SUM(COUNTIF('LK HA'!$B$414:$AZ$460,{"",2,3,4,5,6,7,8,9,10,11,12,13,14,15,16,17,18,19,20}&amp;$C27)*{1,2,3,4,5,6,7,8,9,10,11,12,13,14,15,16,17,18,19,20})</f>
        <v>3</v>
      </c>
      <c r="U27" s="259" cm="1">
        <f t="array" ref="U27">SUM(COUNTIF('LK HA'!$B$461:$AZ$497,{"",2,3,4,5,6,7,8,9,10,11,12,13,14,15,16,17,18,19,20}&amp;$C27)*{1,2,3,4,5,6,7,8,9,10,11,12,13,14,15,16,17,18,19,20})</f>
        <v>0</v>
      </c>
      <c r="V27" s="259" cm="1">
        <f t="array" ref="V27">SUM(COUNTIF('LK HA'!$B$498:$AZ$553,{"",2,3,4,5,6,7,8,9,10,11,12,13,14,15,16,17,18,19,20}&amp;$C27)*{1,2,3,4,5,6,7,8,9,10,11,12,13,14,15,16,17,18,19,20})</f>
        <v>3</v>
      </c>
      <c r="W27" s="259" cm="1">
        <f t="array" ref="W27">SUM(COUNTIF('LK HA'!$B$554:$AZ$585,{"",2,3,4,5,6,7,8,9,10,11,12,13,14,15,16,17,18,19,20}&amp;$C27)*{1,2,3,4,5,6,7,8,9,10,11,12,13,14,15,16,17,18,19,20})</f>
        <v>21</v>
      </c>
      <c r="X27" s="259" cm="1">
        <f t="array" ref="X27">SUM(COUNTIF('LK HA'!$B$586:$AZ$609,{"",2,3,4,5,6,7,8,9,10,11,12,13,14,15,16,17,18,19,20}&amp;$C27)*{1,2,3,4,5,6,7,8,9,10,11,12,13,14,15,16,17,18,19,20})</f>
        <v>0</v>
      </c>
      <c r="Y27" s="259" cm="1">
        <f t="array" ref="Y27">SUM(COUNTIF('LK HA'!$B$610:$AZ$616,{"",2,3,4,5,6,7,8,9,10,11,12,13,14,15,16,17,18,19,20}&amp;$C27)*{1,2,3,4,5,6,7,8,9,10,11,12,13,14,15,16,17,18,19,20})</f>
        <v>0</v>
      </c>
      <c r="Z27" s="259" cm="1">
        <f t="array" ref="Z27">SUM(COUNTIF('LK HA'!$B$617:$AZ$625,{"",2,3,4,5,6,7,8,9,10,11,12,13,14,15,16,17,18,19,20}&amp;$C27)*{1,2,3,4,5,6,7,8,9,10,11,12,13,14,15,16,17,18,19,20})</f>
        <v>3</v>
      </c>
      <c r="AA27" s="259" cm="1">
        <f t="array" ref="AA27">SUM(COUNTIF('LK HA'!$B$626:$AZ$633,{"",2,3,4,5,6,7,8,9,10,11,12,13,14,15,16,17,18,19,20}&amp;$C27)*{1,2,3,4,5,6,7,8,9,10,11,12,13,14,15,16,17,18,19,20})</f>
        <v>0</v>
      </c>
      <c r="AB27" s="259" cm="1">
        <f t="array" ref="AB27">SUM(COUNTIF('LK HA'!$B$634:$AZ$646,{"",2,3,4,5,6,7,8,9,10,11,12,13,14,15,16,17,18,19,20}&amp;$C27)*{1,2,3,4,5,6,7,8,9,10,11,12,13,14,15,16,17,18,19,20})</f>
        <v>9</v>
      </c>
      <c r="AC27" s="259" cm="1">
        <f t="array" ref="AC27">SUM(COUNTIF('LK HA'!$B$647:$AZ$677,{"",2,3,4,5,6,7,8,9,10,11,12,13,14,15,16,17,18,19,20}&amp;$C27)*{1,2,3,4,5,6,7,8,9,10,11,12,13,14,15,16,17,18,19,20})</f>
        <v>18</v>
      </c>
      <c r="AD27" s="259" cm="1">
        <f t="array" ref="AD27">SUM(COUNTIF('LK HA'!$B$678:$AZ$692,{"",2,3,4,5,6,7,8,9,10,11,12,13,14,15,16,17,18,19,20}&amp;$C27)*{1,2,3,4,5,6,7,8,9,10,11,12,13,14,15,16,17,18,19,20})</f>
        <v>3</v>
      </c>
      <c r="AE27" s="259" cm="1">
        <f t="array" ref="AE27">SUM(COUNTIF('LK HA'!$B$693:$AZ$700,{"",2,3,4,5,6,7,8,9,10,11,12,13,14,15,16,17,18,19,20}&amp;$C27)*{1,2,3,4,5,6,7,8,9,10,11,12,13,14,15,16,17,18,19,20})</f>
        <v>6</v>
      </c>
      <c r="AF27" s="259" cm="1">
        <f t="array" ref="AF27">SUM(COUNTIF('LK HA'!$B$701:$AZ$719,{"",2,3,4,5,6,7,8,9,10,11,12,13,14,15,16,17,18,19,20}&amp;$C27)*{1,2,3,4,5,6,7,8,9,10,11,12,13,14,15,16,17,18,19,20})</f>
        <v>12</v>
      </c>
      <c r="AG27" s="259" cm="1">
        <f t="array" ref="AG27">SUM(COUNTIF('LK HA'!$B$720:$AZ$728,{"",2,3,4,5,6,7,8,9,10,11,12,13,14,15,16,17,18,19,20}&amp;$C27)*{1,2,3,4,5,6,7,8,9,10,11,12,13,14,15,16,17,18,19,20})</f>
        <v>9</v>
      </c>
      <c r="AH27" s="259" cm="1">
        <f t="array" ref="AH27">SUM(COUNTIF('LK HA'!$B$729:$AZ$737,{"",2,3,4,5,6,7,8,9,10,11,12,13,14,15,16,17,18,19,20}&amp;$C27)*{1,2,3,4,5,6,7,8,9,10,11,12,13,14,15,16,17,18,19,20})</f>
        <v>6</v>
      </c>
      <c r="AI27" s="259" cm="1">
        <f t="array" ref="AI27">SUM(COUNTIF('LK HA'!$B$738:$AZ$744,{"",2,3,4,5,6,7,8,9,10,11,12,13,14,15,16,17,18,19,20}&amp;$C27)*{1,2,3,4,5,6,7,8,9,10,11,12,13,14,15,16,17,18,19,20})</f>
        <v>3</v>
      </c>
      <c r="AJ27" s="259" cm="1">
        <f t="array" ref="AJ27">SUM(COUNTIF('LK HA'!$B$745:$AZ$751,{"",2,3,4,5,6,7,8,9,10,11,12,13,14,15,16,17,18,19,20}&amp;$C27)*{1,2,3,4,5,6,7,8,9,10,11,12,13,14,15,16,17,18,19,20})</f>
        <v>6</v>
      </c>
      <c r="AK27" s="259" cm="1">
        <f t="array" ref="AK27">SUM(COUNTIF('LK HA'!$B$752:$AZ$765,{"",2,3,4,5,6,7,8,9,10,11,12,13,14,15,16,17,18,19,20}&amp;$C27)*{1,2,3,4,5,6,7,8,9,10,11,12,13,14,15,16,17,18,19,20})</f>
        <v>12</v>
      </c>
      <c r="AL27" s="259" cm="1">
        <f t="array" ref="AL27">SUM(COUNTIF('LK HA'!$B$766:$AZ$773,{"",2,3,4,5,6,7,8,9,10,11,12,13,14,15,16,17,18,19,20}&amp;$C27)*{1,2,3,4,5,6,7,8,9,10,11,12,13,14,15,16,17,18,19,20})</f>
        <v>6</v>
      </c>
      <c r="AM27" s="259" cm="1">
        <f t="array" ref="AM27">SUM(COUNTIF('LK HA'!$B$774:$AZ$791,{"",2,3,4,5,6,7,8,9,10,11,12,13,14,15,16,17,18,19,20}&amp;$C27)*{1,2,3,4,5,6,7,8,9,10,11,12,13,14,15,16,17,18,19,20})</f>
        <v>15</v>
      </c>
      <c r="AN27" s="346">
        <f t="shared" si="5"/>
        <v>297</v>
      </c>
      <c r="AO27" s="117"/>
      <c r="AP27" s="259" cm="1">
        <f t="array" ref="AP27">SUM(COUNTIF('LK HA'!$B$7:$AZ$791,{"",2,3,4,5,6,7,8,9,10,11,12,13,14,15,16,17,18,19,20}&amp;$C27)*{1,2,3,4,5,6,7,8,9,10,11,12,13,14,15,16,17,18,19,20})</f>
        <v>297</v>
      </c>
    </row>
    <row r="28" spans="1:42" ht="15.6">
      <c r="A28" s="106">
        <f>IF(AN28=0,"ẩn",MAX($A$5:$A27)+1)</f>
        <v>14</v>
      </c>
      <c r="B28" s="110" t="s">
        <v>161</v>
      </c>
      <c r="C28" s="111" t="s">
        <v>162</v>
      </c>
      <c r="D28" s="111" t="s">
        <v>7</v>
      </c>
      <c r="E28" s="259" cm="1">
        <f t="array" ref="E28">SUM(COUNTIF('LK HA'!$B$7:$AZ$64,{"",2,3,4,5,6,7,8,9,10,11,12,13,14,15,16,17,18,19,20}&amp;$C28)*{1,2,3,4,5,6,7,8,9,10,11,12,13,14,15,16,17,18,19,20})</f>
        <v>49</v>
      </c>
      <c r="F28" s="259" cm="1">
        <f t="array" ref="F28">SUM(COUNTIF('LK HA'!$B$65:$AZ$75,{"",2,3,4,5,6,7,8,9,10,11,12,13,14,15,16,17,18,19,20}&amp;$C28)*{1,2,3,4,5,6,7,8,9,10,11,12,13,14,15,16,17,18,19,20})</f>
        <v>24</v>
      </c>
      <c r="G28" s="259" cm="1">
        <f t="array" ref="G28">SUM(COUNTIF('LK HA'!$B$76:$AZ$96,{"",2,3,4,5,6,7,8,9,10,11,12,13,14,15,16,17,18,19,20}&amp;$C28)*{1,2,3,4,5,6,7,8,9,10,11,12,13,14,15,16,17,18,19,20})</f>
        <v>16</v>
      </c>
      <c r="H28" s="259" cm="1">
        <f t="array" ref="H28">SUM(COUNTIF('LK HA'!$B$97:$AZ$160,{"",2,3,4,5,6,7,8,9,10,11,12,13,14,15,16,17,18,19,20}&amp;$C28)*{1,2,3,4,5,6,7,8,9,10,11,12,13,14,15,16,17,18,19,20})</f>
        <v>32</v>
      </c>
      <c r="I28" s="259" cm="1">
        <f t="array" ref="I28">SUM(COUNTIF('LK HA'!$B$161:$AZ$164,{"",2,3,4,5,6,7,8,9,10,11,12,13,14,15,16,17,18,19,20}&amp;$C28)*{1,2,3,4,5,6,7,8,9,10,11,12,13,14,15,16,17,18,19,20})</f>
        <v>16</v>
      </c>
      <c r="J28" s="259" cm="1">
        <f t="array" ref="J28">SUM(COUNTIF('LK HA'!$B$165:$AZ$182,{"",2,3,4,5,6,7,8,9,10,11,12,13,14,15,16,17,18,19,20}&amp;$C28)*{1,2,3,4,5,6,7,8,9,10,11,12,13,14,15,16,17,18,19,20})</f>
        <v>0</v>
      </c>
      <c r="K28" s="259">
        <f>SUM(COUNTIF('LK HA'!$B$183:$AZ$209,{"",2,3,4,5,6,7,8,9,10,11,12,13,14,15,16,17,18,19,20}&amp;$C28)*{1,2,3,4,5,6,7,8,9,10,11,12,13,14,15,16,17,18,19,20})</f>
        <v>6</v>
      </c>
      <c r="L28" s="259" cm="1">
        <f t="array" ref="L28">SUM(COUNTIF('LK HA'!$B$210:$AZ$235,{"",2,3,4,5,6,7,8,9,10,11,12,13,14,15,16,17,18,19,20}&amp;$C28)*{1,2,3,4,5,6,7,8,9,10,11,12,13,14,15,16,17,18,19,20})</f>
        <v>17</v>
      </c>
      <c r="M28" s="259" cm="1">
        <f t="array" ref="M28">SUM(COUNTIF('LK HA'!$B$236:$AZ$254,{"",2,3,4,5,6,7,8,9,10,11,12,13,14,15,16,17,18,19,20}&amp;$C28)*{1,2,3,4,5,6,7,8,9,10,11,12,13,14,15,16,17,18,19,20})</f>
        <v>8</v>
      </c>
      <c r="N28" s="259" cm="1">
        <f t="array" ref="N28">SUM(COUNTIF('LK HA'!$B$255:$AZ$261,{"",2,3,4,5,6,7,8,9,10,11,12,13,14,15,16,17,18,19,20}&amp;$C28)*{1,2,3,4,5,6,7,8,9,10,11,12,13,14,15,16,17,18,19,20})</f>
        <v>0</v>
      </c>
      <c r="O28" s="259" cm="1">
        <f t="array" ref="O28">SUM(COUNTIF('LK HA'!$B$262:$AZ$288,{"",2,3,4,5,6,7,8,9,10,11,12,13,14,15,16,17,18,19,20}&amp;$C28)*{1,2,3,4,5,6,7,8,9,10,11,12,13,14,15,16,17,18,19,20})</f>
        <v>12</v>
      </c>
      <c r="P28" s="259" cm="1">
        <f t="array" ref="P28">SUM(COUNTIF('LK HA'!$B$289:$AZ$304,{"",2,3,4,5,6,7,8,9,10,11,12,13,14,15,16,17,18,19,20}&amp;$C28)*{1,2,3,4,5,6,7,8,9,10,11,12,13,14,15,16,17,18,19,20})</f>
        <v>8</v>
      </c>
      <c r="Q28" s="259" cm="1">
        <f t="array" ref="Q28">SUM(COUNTIF('LK HA'!$B$305:$AZ$350,{"",2,3,4,5,6,7,8,9,10,11,12,13,14,15,16,17,18,19,20}&amp;$C28)*{1,2,3,4,5,6,7,8,9,10,11,12,13,14,15,16,17,18,19,20})</f>
        <v>8</v>
      </c>
      <c r="R28" s="259" cm="1">
        <f t="array" ref="R28">SUM(COUNTIF('LK HA'!$B$351:$AZ$375,{"",2,3,4,5,6,7,8,9,10,11,12,13,14,15,16,17,18,19,20}&amp;$C28)*{1,2,3,4,5,6,7,8,9,10,11,12,13,14,15,16,17,18,19,20})</f>
        <v>32</v>
      </c>
      <c r="S28" s="259" cm="1">
        <f t="array" ref="S28">SUM(COUNTIF('LK HA'!$B$376:$AZ$413,{"",2,3,4,5,6,7,8,9,10,11,12,13,14,15,16,17,18,19,20}&amp;$C28)*{1,2,3,4,5,6,7,8,9,10,11,12,13,14,15,16,17,18,19,20})</f>
        <v>32</v>
      </c>
      <c r="T28" s="259" cm="1">
        <f t="array" ref="T28">SUM(COUNTIF('LK HA'!$B$414:$AZ$460,{"",2,3,4,5,6,7,8,9,10,11,12,13,14,15,16,17,18,19,20}&amp;$C28)*{1,2,3,4,5,6,7,8,9,10,11,12,13,14,15,16,17,18,19,20})</f>
        <v>16</v>
      </c>
      <c r="U28" s="259" cm="1">
        <f t="array" ref="U28">SUM(COUNTIF('LK HA'!$B$461:$AZ$497,{"",2,3,4,5,6,7,8,9,10,11,12,13,14,15,16,17,18,19,20}&amp;$C28)*{1,2,3,4,5,6,7,8,9,10,11,12,13,14,15,16,17,18,19,20})</f>
        <v>8</v>
      </c>
      <c r="V28" s="259" cm="1">
        <f t="array" ref="V28">SUM(COUNTIF('LK HA'!$B$498:$AZ$553,{"",2,3,4,5,6,7,8,9,10,11,12,13,14,15,16,17,18,19,20}&amp;$C28)*{1,2,3,4,5,6,7,8,9,10,11,12,13,14,15,16,17,18,19,20})</f>
        <v>32</v>
      </c>
      <c r="W28" s="259" cm="1">
        <f t="array" ref="W28">SUM(COUNTIF('LK HA'!$B$554:$AZ$585,{"",2,3,4,5,6,7,8,9,10,11,12,13,14,15,16,17,18,19,20}&amp;$C28)*{1,2,3,4,5,6,7,8,9,10,11,12,13,14,15,16,17,18,19,20})</f>
        <v>72</v>
      </c>
      <c r="X28" s="259" cm="1">
        <f t="array" ref="X28">SUM(COUNTIF('LK HA'!$B$586:$AZ$609,{"",2,3,4,5,6,7,8,9,10,11,12,13,14,15,16,17,18,19,20}&amp;$C28)*{1,2,3,4,5,6,7,8,9,10,11,12,13,14,15,16,17,18,19,20})</f>
        <v>32</v>
      </c>
      <c r="Y28" s="259" cm="1">
        <f t="array" ref="Y28">SUM(COUNTIF('LK HA'!$B$610:$AZ$616,{"",2,3,4,5,6,7,8,9,10,11,12,13,14,15,16,17,18,19,20}&amp;$C28)*{1,2,3,4,5,6,7,8,9,10,11,12,13,14,15,16,17,18,19,20})</f>
        <v>8</v>
      </c>
      <c r="Z28" s="259" cm="1">
        <f t="array" ref="Z28">SUM(COUNTIF('LK HA'!$B$617:$AZ$625,{"",2,3,4,5,6,7,8,9,10,11,12,13,14,15,16,17,18,19,20}&amp;$C28)*{1,2,3,4,5,6,7,8,9,10,11,12,13,14,15,16,17,18,19,20})</f>
        <v>0</v>
      </c>
      <c r="AA28" s="259" cm="1">
        <f t="array" ref="AA28">SUM(COUNTIF('LK HA'!$B$626:$AZ$633,{"",2,3,4,5,6,7,8,9,10,11,12,13,14,15,16,17,18,19,20}&amp;$C28)*{1,2,3,4,5,6,7,8,9,10,11,12,13,14,15,16,17,18,19,20})</f>
        <v>8</v>
      </c>
      <c r="AB28" s="259" cm="1">
        <f t="array" ref="AB28">SUM(COUNTIF('LK HA'!$B$634:$AZ$646,{"",2,3,4,5,6,7,8,9,10,11,12,13,14,15,16,17,18,19,20}&amp;$C28)*{1,2,3,4,5,6,7,8,9,10,11,12,13,14,15,16,17,18,19,20})</f>
        <v>16</v>
      </c>
      <c r="AC28" s="259" cm="1">
        <f t="array" ref="AC28">SUM(COUNTIF('LK HA'!$B$647:$AZ$677,{"",2,3,4,5,6,7,8,9,10,11,12,13,14,15,16,17,18,19,20}&amp;$C28)*{1,2,3,4,5,6,7,8,9,10,11,12,13,14,15,16,17,18,19,20})</f>
        <v>8</v>
      </c>
      <c r="AD28" s="259" cm="1">
        <f t="array" ref="AD28">SUM(COUNTIF('LK HA'!$B$678:$AZ$692,{"",2,3,4,5,6,7,8,9,10,11,12,13,14,15,16,17,18,19,20}&amp;$C28)*{1,2,3,4,5,6,7,8,9,10,11,12,13,14,15,16,17,18,19,20})</f>
        <v>8</v>
      </c>
      <c r="AE28" s="259" cm="1">
        <f t="array" ref="AE28">SUM(COUNTIF('LK HA'!$B$693:$AZ$700,{"",2,3,4,5,6,7,8,9,10,11,12,13,14,15,16,17,18,19,20}&amp;$C28)*{1,2,3,4,5,6,7,8,9,10,11,12,13,14,15,16,17,18,19,20})</f>
        <v>0</v>
      </c>
      <c r="AF28" s="259" cm="1">
        <f t="array" ref="AF28">SUM(COUNTIF('LK HA'!$B$701:$AZ$719,{"",2,3,4,5,6,7,8,9,10,11,12,13,14,15,16,17,18,19,20}&amp;$C28)*{1,2,3,4,5,6,7,8,9,10,11,12,13,14,15,16,17,18,19,20})</f>
        <v>16</v>
      </c>
      <c r="AG28" s="259" cm="1">
        <f t="array" ref="AG28">SUM(COUNTIF('LK HA'!$B$720:$AZ$728,{"",2,3,4,5,6,7,8,9,10,11,12,13,14,15,16,17,18,19,20}&amp;$C28)*{1,2,3,4,5,6,7,8,9,10,11,12,13,14,15,16,17,18,19,20})</f>
        <v>8</v>
      </c>
      <c r="AH28" s="259" cm="1">
        <f t="array" ref="AH28">SUM(COUNTIF('LK HA'!$B$729:$AZ$737,{"",2,3,4,5,6,7,8,9,10,11,12,13,14,15,16,17,18,19,20}&amp;$C28)*{1,2,3,4,5,6,7,8,9,10,11,12,13,14,15,16,17,18,19,20})</f>
        <v>8</v>
      </c>
      <c r="AI28" s="259" cm="1">
        <f t="array" ref="AI28">SUM(COUNTIF('LK HA'!$B$738:$AZ$744,{"",2,3,4,5,6,7,8,9,10,11,12,13,14,15,16,17,18,19,20}&amp;$C28)*{1,2,3,4,5,6,7,8,9,10,11,12,13,14,15,16,17,18,19,20})</f>
        <v>8</v>
      </c>
      <c r="AJ28" s="259" cm="1">
        <f t="array" ref="AJ28">SUM(COUNTIF('LK HA'!$B$745:$AZ$751,{"",2,3,4,5,6,7,8,9,10,11,12,13,14,15,16,17,18,19,20}&amp;$C28)*{1,2,3,4,5,6,7,8,9,10,11,12,13,14,15,16,17,18,19,20})</f>
        <v>8</v>
      </c>
      <c r="AK28" s="259" cm="1">
        <f t="array" ref="AK28">SUM(COUNTIF('LK HA'!$B$752:$AZ$765,{"",2,3,4,5,6,7,8,9,10,11,12,13,14,15,16,17,18,19,20}&amp;$C28)*{1,2,3,4,5,6,7,8,9,10,11,12,13,14,15,16,17,18,19,20})</f>
        <v>8</v>
      </c>
      <c r="AL28" s="259" cm="1">
        <f t="array" ref="AL28">SUM(COUNTIF('LK HA'!$B$766:$AZ$773,{"",2,3,4,5,6,7,8,9,10,11,12,13,14,15,16,17,18,19,20}&amp;$C28)*{1,2,3,4,5,6,7,8,9,10,11,12,13,14,15,16,17,18,19,20})</f>
        <v>8</v>
      </c>
      <c r="AM28" s="259" cm="1">
        <f t="array" ref="AM28">SUM(COUNTIF('LK HA'!$B$774:$AZ$791,{"",2,3,4,5,6,7,8,9,10,11,12,13,14,15,16,17,18,19,20}&amp;$C28)*{1,2,3,4,5,6,7,8,9,10,11,12,13,14,15,16,17,18,19,20})</f>
        <v>16</v>
      </c>
      <c r="AN28" s="346">
        <f t="shared" si="5"/>
        <v>548</v>
      </c>
      <c r="AO28" s="115"/>
      <c r="AP28" s="259" cm="1">
        <f t="array" ref="AP28">SUM(COUNTIF('LK HA'!$B$7:$AZ$791,{"",2,3,4,5,6,7,8,9,10,11,12,13,14,15,16,17,18,19,20}&amp;$C28)*{1,2,3,4,5,6,7,8,9,10,11,12,13,14,15,16,17,18,19,20})</f>
        <v>548</v>
      </c>
    </row>
    <row r="29" spans="1:42" s="39" customFormat="1" ht="15.6" hidden="1">
      <c r="A29" s="40" t="str">
        <f>IF(AN29=0,"ẩn",MAX($A$5:$A28)+1)</f>
        <v>ẩn</v>
      </c>
      <c r="B29" s="45" t="s">
        <v>143</v>
      </c>
      <c r="C29" s="46" t="s">
        <v>144</v>
      </c>
      <c r="D29" s="46" t="s">
        <v>7</v>
      </c>
      <c r="E29" s="258" cm="1">
        <f t="array" ref="E29">SUM(COUNTIF('LK HA'!$B$7:$AZ$64,{"",2,3,4,5,6,7,8,9,10,11,12,13,14,15,16,17,18,19,20}&amp;$C29)*{1,2,3,4,5,6,7,8,9,10,11,12,13,14,15,16,17,18,19,20})</f>
        <v>0</v>
      </c>
      <c r="F29" s="258" cm="1">
        <f t="array" ref="F29">SUM(COUNTIF('LK HA'!$B$65:$AZ$75,{"",2,3,4,5,6,7,8,9,10,11,12,13,14,15,16,17,18,19,20}&amp;$C29)*{1,2,3,4,5,6,7,8,9,10,11,12,13,14,15,16,17,18,19,20})</f>
        <v>0</v>
      </c>
      <c r="G29" s="258" cm="1">
        <f t="array" ref="G29">SUM(COUNTIF('LK HA'!$B$76:$AZ$96,{"",2,3,4,5,6,7,8,9,10,11,12,13,14,15,16,17,18,19,20}&amp;$C29)*{1,2,3,4,5,6,7,8,9,10,11,12,13,14,15,16,17,18,19,20})</f>
        <v>0</v>
      </c>
      <c r="H29" s="258" cm="1">
        <f t="array" ref="H29">SUM(COUNTIF('LK HA'!$B$97:$AZ$160,{"",2,3,4,5,6,7,8,9,10,11,12,13,14,15,16,17,18,19,20}&amp;$C29)*{1,2,3,4,5,6,7,8,9,10,11,12,13,14,15,16,17,18,19,20})</f>
        <v>0</v>
      </c>
      <c r="I29" s="258" cm="1">
        <f t="array" ref="I29">SUM(COUNTIF('LK HA'!$B$161:$AZ$164,{"",2,3,4,5,6,7,8,9,10,11,12,13,14,15,16,17,18,19,20}&amp;$C29)*{1,2,3,4,5,6,7,8,9,10,11,12,13,14,15,16,17,18,19,20})</f>
        <v>0</v>
      </c>
      <c r="J29" s="258" cm="1">
        <f t="array" ref="J29">SUM(COUNTIF('LK HA'!$B$165:$AZ$182,{"",2,3,4,5,6,7,8,9,10,11,12,13,14,15,16,17,18,19,20}&amp;$C29)*{1,2,3,4,5,6,7,8,9,10,11,12,13,14,15,16,17,18,19,20})</f>
        <v>0</v>
      </c>
      <c r="K29" s="258">
        <f>SUM(COUNTIF('LK HA'!$B$183:$AZ$209,{"",2,3,4,5,6,7,8,9,10,11,12,13,14,15,16,17,18,19,20}&amp;$C29)*{1,2,3,4,5,6,7,8,9,10,11,12,13,14,15,16,17,18,19,20})</f>
        <v>0</v>
      </c>
      <c r="L29" s="258" cm="1">
        <f t="array" ref="L29">SUM(COUNTIF('LK HA'!$B$210:$AZ$235,{"",2,3,4,5,6,7,8,9,10,11,12,13,14,15,16,17,18,19,20}&amp;$C29)*{1,2,3,4,5,6,7,8,9,10,11,12,13,14,15,16,17,18,19,20})</f>
        <v>0</v>
      </c>
      <c r="M29" s="258" cm="1">
        <f t="array" ref="M29">SUM(COUNTIF('LK HA'!$B$236:$AZ$254,{"",2,3,4,5,6,7,8,9,10,11,12,13,14,15,16,17,18,19,20}&amp;$C29)*{1,2,3,4,5,6,7,8,9,10,11,12,13,14,15,16,17,18,19,20})</f>
        <v>0</v>
      </c>
      <c r="N29" s="258" cm="1">
        <f t="array" ref="N29">SUM(COUNTIF('LK HA'!$B$255:$AZ$261,{"",2,3,4,5,6,7,8,9,10,11,12,13,14,15,16,17,18,19,20}&amp;$C29)*{1,2,3,4,5,6,7,8,9,10,11,12,13,14,15,16,17,18,19,20})</f>
        <v>0</v>
      </c>
      <c r="O29" s="258" cm="1">
        <f t="array" ref="O29">SUM(COUNTIF('LK HA'!$B$262:$AZ$288,{"",2,3,4,5,6,7,8,9,10,11,12,13,14,15,16,17,18,19,20}&amp;$C29)*{1,2,3,4,5,6,7,8,9,10,11,12,13,14,15,16,17,18,19,20})</f>
        <v>0</v>
      </c>
      <c r="P29" s="258" cm="1">
        <f t="array" ref="P29">SUM(COUNTIF('LK HA'!$B$289:$AZ$304,{"",2,3,4,5,6,7,8,9,10,11,12,13,14,15,16,17,18,19,20}&amp;$C29)*{1,2,3,4,5,6,7,8,9,10,11,12,13,14,15,16,17,18,19,20})</f>
        <v>0</v>
      </c>
      <c r="Q29" s="258" cm="1">
        <f t="array" ref="Q29">SUM(COUNTIF('LK HA'!$B$305:$AZ$350,{"",2,3,4,5,6,7,8,9,10,11,12,13,14,15,16,17,18,19,20}&amp;$C29)*{1,2,3,4,5,6,7,8,9,10,11,12,13,14,15,16,17,18,19,20})</f>
        <v>0</v>
      </c>
      <c r="R29" s="258" cm="1">
        <f t="array" ref="R29">SUM(COUNTIF('LK HA'!$B$351:$AZ$375,{"",2,3,4,5,6,7,8,9,10,11,12,13,14,15,16,17,18,19,20}&amp;$C29)*{1,2,3,4,5,6,7,8,9,10,11,12,13,14,15,16,17,18,19,20})</f>
        <v>0</v>
      </c>
      <c r="S29" s="258" cm="1">
        <f t="array" ref="S29">SUM(COUNTIF('LK HA'!$B$376:$AZ$413,{"",2,3,4,5,6,7,8,9,10,11,12,13,14,15,16,17,18,19,20}&amp;$C29)*{1,2,3,4,5,6,7,8,9,10,11,12,13,14,15,16,17,18,19,20})</f>
        <v>0</v>
      </c>
      <c r="T29" s="258" cm="1">
        <f t="array" ref="T29">SUM(COUNTIF('LK HA'!$B$414:$AZ$460,{"",2,3,4,5,6,7,8,9,10,11,12,13,14,15,16,17,18,19,20}&amp;$C29)*{1,2,3,4,5,6,7,8,9,10,11,12,13,14,15,16,17,18,19,20})</f>
        <v>0</v>
      </c>
      <c r="U29" s="258" cm="1">
        <f t="array" ref="U29">SUM(COUNTIF('LK HA'!$B$461:$AZ$497,{"",2,3,4,5,6,7,8,9,10,11,12,13,14,15,16,17,18,19,20}&amp;$C29)*{1,2,3,4,5,6,7,8,9,10,11,12,13,14,15,16,17,18,19,20})</f>
        <v>0</v>
      </c>
      <c r="V29" s="258" cm="1">
        <f t="array" ref="V29">SUM(COUNTIF('LK HA'!$B$498:$AZ$553,{"",2,3,4,5,6,7,8,9,10,11,12,13,14,15,16,17,18,19,20}&amp;$C29)*{1,2,3,4,5,6,7,8,9,10,11,12,13,14,15,16,17,18,19,20})</f>
        <v>0</v>
      </c>
      <c r="W29" s="258" cm="1">
        <f t="array" ref="W29">SUM(COUNTIF('LK HA'!$B$554:$AZ$585,{"",2,3,4,5,6,7,8,9,10,11,12,13,14,15,16,17,18,19,20}&amp;$C29)*{1,2,3,4,5,6,7,8,9,10,11,12,13,14,15,16,17,18,19,20})</f>
        <v>0</v>
      </c>
      <c r="X29" s="258" cm="1">
        <f t="array" ref="X29">SUM(COUNTIF('LK HA'!$B$586:$AZ$609,{"",2,3,4,5,6,7,8,9,10,11,12,13,14,15,16,17,18,19,20}&amp;$C29)*{1,2,3,4,5,6,7,8,9,10,11,12,13,14,15,16,17,18,19,20})</f>
        <v>0</v>
      </c>
      <c r="Y29" s="258" cm="1">
        <f t="array" ref="Y29">SUM(COUNTIF('LK HA'!$B$610:$AZ$616,{"",2,3,4,5,6,7,8,9,10,11,12,13,14,15,16,17,18,19,20}&amp;$C29)*{1,2,3,4,5,6,7,8,9,10,11,12,13,14,15,16,17,18,19,20})</f>
        <v>0</v>
      </c>
      <c r="Z29" s="258" cm="1">
        <f t="array" ref="Z29">SUM(COUNTIF('LK HA'!$B$617:$AZ$625,{"",2,3,4,5,6,7,8,9,10,11,12,13,14,15,16,17,18,19,20}&amp;$C29)*{1,2,3,4,5,6,7,8,9,10,11,12,13,14,15,16,17,18,19,20})</f>
        <v>0</v>
      </c>
      <c r="AA29" s="258" cm="1">
        <f t="array" ref="AA29">SUM(COUNTIF('LK HA'!$B$626:$AZ$633,{"",2,3,4,5,6,7,8,9,10,11,12,13,14,15,16,17,18,19,20}&amp;$C29)*{1,2,3,4,5,6,7,8,9,10,11,12,13,14,15,16,17,18,19,20})</f>
        <v>0</v>
      </c>
      <c r="AB29" s="258" cm="1">
        <f t="array" ref="AB29">SUM(COUNTIF('LK HA'!$B$634:$AZ$646,{"",2,3,4,5,6,7,8,9,10,11,12,13,14,15,16,17,18,19,20}&amp;$C29)*{1,2,3,4,5,6,7,8,9,10,11,12,13,14,15,16,17,18,19,20})</f>
        <v>0</v>
      </c>
      <c r="AC29" s="258" cm="1">
        <f t="array" ref="AC29">SUM(COUNTIF('LK HA'!$B$647:$AZ$677,{"",2,3,4,5,6,7,8,9,10,11,12,13,14,15,16,17,18,19,20}&amp;$C29)*{1,2,3,4,5,6,7,8,9,10,11,12,13,14,15,16,17,18,19,20})</f>
        <v>0</v>
      </c>
      <c r="AD29" s="258" cm="1">
        <f t="array" ref="AD29">SUM(COUNTIF('LK HA'!$B$678:$AZ$692,{"",2,3,4,5,6,7,8,9,10,11,12,13,14,15,16,17,18,19,20}&amp;$C29)*{1,2,3,4,5,6,7,8,9,10,11,12,13,14,15,16,17,18,19,20})</f>
        <v>0</v>
      </c>
      <c r="AE29" s="258" cm="1">
        <f t="array" ref="AE29">SUM(COUNTIF('LK HA'!$B$693:$AZ$700,{"",2,3,4,5,6,7,8,9,10,11,12,13,14,15,16,17,18,19,20}&amp;$C29)*{1,2,3,4,5,6,7,8,9,10,11,12,13,14,15,16,17,18,19,20})</f>
        <v>0</v>
      </c>
      <c r="AF29" s="258" cm="1">
        <f t="array" ref="AF29">SUM(COUNTIF('LK HA'!$B$701:$AZ$719,{"",2,3,4,5,6,7,8,9,10,11,12,13,14,15,16,17,18,19,20}&amp;$C29)*{1,2,3,4,5,6,7,8,9,10,11,12,13,14,15,16,17,18,19,20})</f>
        <v>0</v>
      </c>
      <c r="AG29" s="258" cm="1">
        <f t="array" ref="AG29">SUM(COUNTIF('LK HA'!$B$720:$AZ$728,{"",2,3,4,5,6,7,8,9,10,11,12,13,14,15,16,17,18,19,20}&amp;$C29)*{1,2,3,4,5,6,7,8,9,10,11,12,13,14,15,16,17,18,19,20})</f>
        <v>0</v>
      </c>
      <c r="AH29" s="258" cm="1">
        <f t="array" ref="AH29">SUM(COUNTIF('LK HA'!$B$729:$AZ$737,{"",2,3,4,5,6,7,8,9,10,11,12,13,14,15,16,17,18,19,20}&amp;$C29)*{1,2,3,4,5,6,7,8,9,10,11,12,13,14,15,16,17,18,19,20})</f>
        <v>0</v>
      </c>
      <c r="AI29" s="258" cm="1">
        <f t="array" ref="AI29">SUM(COUNTIF('LK HA'!$B$738:$AZ$744,{"",2,3,4,5,6,7,8,9,10,11,12,13,14,15,16,17,18,19,20}&amp;$C29)*{1,2,3,4,5,6,7,8,9,10,11,12,13,14,15,16,17,18,19,20})</f>
        <v>0</v>
      </c>
      <c r="AJ29" s="258" cm="1">
        <f t="array" ref="AJ29">SUM(COUNTIF('LK HA'!$B$745:$AZ$751,{"",2,3,4,5,6,7,8,9,10,11,12,13,14,15,16,17,18,19,20}&amp;$C29)*{1,2,3,4,5,6,7,8,9,10,11,12,13,14,15,16,17,18,19,20})</f>
        <v>0</v>
      </c>
      <c r="AK29" s="258" cm="1">
        <f t="array" ref="AK29">SUM(COUNTIF('LK HA'!$B$752:$AZ$765,{"",2,3,4,5,6,7,8,9,10,11,12,13,14,15,16,17,18,19,20}&amp;$C29)*{1,2,3,4,5,6,7,8,9,10,11,12,13,14,15,16,17,18,19,20})</f>
        <v>0</v>
      </c>
      <c r="AL29" s="258" cm="1">
        <f t="array" ref="AL29">SUM(COUNTIF('LK HA'!$B$766:$AZ$773,{"",2,3,4,5,6,7,8,9,10,11,12,13,14,15,16,17,18,19,20}&amp;$C29)*{1,2,3,4,5,6,7,8,9,10,11,12,13,14,15,16,17,18,19,20})</f>
        <v>0</v>
      </c>
      <c r="AM29" s="258" cm="1">
        <f t="array" ref="AM29">SUM(COUNTIF('LK HA'!$B$774:$AZ$791,{"",2,3,4,5,6,7,8,9,10,11,12,13,14,15,16,17,18,19,20}&amp;$C29)*{1,2,3,4,5,6,7,8,9,10,11,12,13,14,15,16,17,18,19,20})</f>
        <v>0</v>
      </c>
      <c r="AN29" s="43">
        <f t="shared" si="5"/>
        <v>0</v>
      </c>
      <c r="AO29" s="48"/>
      <c r="AP29" s="258" cm="1">
        <f t="array" ref="AP29">SUM(COUNTIF('LK HA'!$B$7:$AZ$791,{"",2,3,4,5,6,7,8,9,10,11,12,13,14,15,16,17,18,19,20}&amp;$C29)*{1,2,3,4,5,6,7,8,9,10,11,12,13,14,15,16,17,18,19,20})</f>
        <v>0</v>
      </c>
    </row>
    <row r="30" spans="1:42" s="39" customFormat="1" ht="15.6" hidden="1">
      <c r="A30" s="40" t="str">
        <f>IF(AN30=0,"ẩn",MAX($A$5:$A29)+1)</f>
        <v>ẩn</v>
      </c>
      <c r="B30" s="45" t="s">
        <v>145</v>
      </c>
      <c r="C30" s="46" t="s">
        <v>146</v>
      </c>
      <c r="D30" s="46" t="s">
        <v>7</v>
      </c>
      <c r="E30" s="258" cm="1">
        <f t="array" ref="E30">SUM(COUNTIF('LK HA'!$B$7:$AZ$64,{"",2,3,4,5,6,7,8,9,10,11,12,13,14,15,16,17,18,19,20}&amp;$C30)*{1,2,3,4,5,6,7,8,9,10,11,12,13,14,15,16,17,18,19,20})</f>
        <v>0</v>
      </c>
      <c r="F30" s="258" cm="1">
        <f t="array" ref="F30">SUM(COUNTIF('LK HA'!$B$65:$AZ$75,{"",2,3,4,5,6,7,8,9,10,11,12,13,14,15,16,17,18,19,20}&amp;$C30)*{1,2,3,4,5,6,7,8,9,10,11,12,13,14,15,16,17,18,19,20})</f>
        <v>0</v>
      </c>
      <c r="G30" s="258" cm="1">
        <f t="array" ref="G30">SUM(COUNTIF('LK HA'!$B$76:$AZ$96,{"",2,3,4,5,6,7,8,9,10,11,12,13,14,15,16,17,18,19,20}&amp;$C30)*{1,2,3,4,5,6,7,8,9,10,11,12,13,14,15,16,17,18,19,20})</f>
        <v>0</v>
      </c>
      <c r="H30" s="258" cm="1">
        <f t="array" ref="H30">SUM(COUNTIF('LK HA'!$B$97:$AZ$160,{"",2,3,4,5,6,7,8,9,10,11,12,13,14,15,16,17,18,19,20}&amp;$C30)*{1,2,3,4,5,6,7,8,9,10,11,12,13,14,15,16,17,18,19,20})</f>
        <v>0</v>
      </c>
      <c r="I30" s="258" cm="1">
        <f t="array" ref="I30">SUM(COUNTIF('LK HA'!$B$161:$AZ$164,{"",2,3,4,5,6,7,8,9,10,11,12,13,14,15,16,17,18,19,20}&amp;$C30)*{1,2,3,4,5,6,7,8,9,10,11,12,13,14,15,16,17,18,19,20})</f>
        <v>0</v>
      </c>
      <c r="J30" s="258" cm="1">
        <f t="array" ref="J30">SUM(COUNTIF('LK HA'!$B$165:$AZ$182,{"",2,3,4,5,6,7,8,9,10,11,12,13,14,15,16,17,18,19,20}&amp;$C30)*{1,2,3,4,5,6,7,8,9,10,11,12,13,14,15,16,17,18,19,20})</f>
        <v>0</v>
      </c>
      <c r="K30" s="258">
        <f>SUM(COUNTIF('LK HA'!$B$183:$AZ$209,{"",2,3,4,5,6,7,8,9,10,11,12,13,14,15,16,17,18,19,20}&amp;$C30)*{1,2,3,4,5,6,7,8,9,10,11,12,13,14,15,16,17,18,19,20})</f>
        <v>0</v>
      </c>
      <c r="L30" s="258" cm="1">
        <f t="array" ref="L30">SUM(COUNTIF('LK HA'!$B$210:$AZ$235,{"",2,3,4,5,6,7,8,9,10,11,12,13,14,15,16,17,18,19,20}&amp;$C30)*{1,2,3,4,5,6,7,8,9,10,11,12,13,14,15,16,17,18,19,20})</f>
        <v>0</v>
      </c>
      <c r="M30" s="258" cm="1">
        <f t="array" ref="M30">SUM(COUNTIF('LK HA'!$B$236:$AZ$254,{"",2,3,4,5,6,7,8,9,10,11,12,13,14,15,16,17,18,19,20}&amp;$C30)*{1,2,3,4,5,6,7,8,9,10,11,12,13,14,15,16,17,18,19,20})</f>
        <v>0</v>
      </c>
      <c r="N30" s="258" cm="1">
        <f t="array" ref="N30">SUM(COUNTIF('LK HA'!$B$255:$AZ$261,{"",2,3,4,5,6,7,8,9,10,11,12,13,14,15,16,17,18,19,20}&amp;$C30)*{1,2,3,4,5,6,7,8,9,10,11,12,13,14,15,16,17,18,19,20})</f>
        <v>0</v>
      </c>
      <c r="O30" s="258" cm="1">
        <f t="array" ref="O30">SUM(COUNTIF('LK HA'!$B$262:$AZ$288,{"",2,3,4,5,6,7,8,9,10,11,12,13,14,15,16,17,18,19,20}&amp;$C30)*{1,2,3,4,5,6,7,8,9,10,11,12,13,14,15,16,17,18,19,20})</f>
        <v>0</v>
      </c>
      <c r="P30" s="258" cm="1">
        <f t="array" ref="P30">SUM(COUNTIF('LK HA'!$B$289:$AZ$304,{"",2,3,4,5,6,7,8,9,10,11,12,13,14,15,16,17,18,19,20}&amp;$C30)*{1,2,3,4,5,6,7,8,9,10,11,12,13,14,15,16,17,18,19,20})</f>
        <v>0</v>
      </c>
      <c r="Q30" s="258" cm="1">
        <f t="array" ref="Q30">SUM(COUNTIF('LK HA'!$B$305:$AZ$350,{"",2,3,4,5,6,7,8,9,10,11,12,13,14,15,16,17,18,19,20}&amp;$C30)*{1,2,3,4,5,6,7,8,9,10,11,12,13,14,15,16,17,18,19,20})</f>
        <v>0</v>
      </c>
      <c r="R30" s="258" cm="1">
        <f t="array" ref="R30">SUM(COUNTIF('LK HA'!$B$351:$AZ$375,{"",2,3,4,5,6,7,8,9,10,11,12,13,14,15,16,17,18,19,20}&amp;$C30)*{1,2,3,4,5,6,7,8,9,10,11,12,13,14,15,16,17,18,19,20})</f>
        <v>0</v>
      </c>
      <c r="S30" s="258" cm="1">
        <f t="array" ref="S30">SUM(COUNTIF('LK HA'!$B$376:$AZ$413,{"",2,3,4,5,6,7,8,9,10,11,12,13,14,15,16,17,18,19,20}&amp;$C30)*{1,2,3,4,5,6,7,8,9,10,11,12,13,14,15,16,17,18,19,20})</f>
        <v>0</v>
      </c>
      <c r="T30" s="258" cm="1">
        <f t="array" ref="T30">SUM(COUNTIF('LK HA'!$B$414:$AZ$460,{"",2,3,4,5,6,7,8,9,10,11,12,13,14,15,16,17,18,19,20}&amp;$C30)*{1,2,3,4,5,6,7,8,9,10,11,12,13,14,15,16,17,18,19,20})</f>
        <v>0</v>
      </c>
      <c r="U30" s="258" cm="1">
        <f t="array" ref="U30">SUM(COUNTIF('LK HA'!$B$461:$AZ$497,{"",2,3,4,5,6,7,8,9,10,11,12,13,14,15,16,17,18,19,20}&amp;$C30)*{1,2,3,4,5,6,7,8,9,10,11,12,13,14,15,16,17,18,19,20})</f>
        <v>0</v>
      </c>
      <c r="V30" s="258" cm="1">
        <f t="array" ref="V30">SUM(COUNTIF('LK HA'!$B$498:$AZ$553,{"",2,3,4,5,6,7,8,9,10,11,12,13,14,15,16,17,18,19,20}&amp;$C30)*{1,2,3,4,5,6,7,8,9,10,11,12,13,14,15,16,17,18,19,20})</f>
        <v>0</v>
      </c>
      <c r="W30" s="258" cm="1">
        <f t="array" ref="W30">SUM(COUNTIF('LK HA'!$B$554:$AZ$585,{"",2,3,4,5,6,7,8,9,10,11,12,13,14,15,16,17,18,19,20}&amp;$C30)*{1,2,3,4,5,6,7,8,9,10,11,12,13,14,15,16,17,18,19,20})</f>
        <v>0</v>
      </c>
      <c r="X30" s="258" cm="1">
        <f t="array" ref="X30">SUM(COUNTIF('LK HA'!$B$586:$AZ$609,{"",2,3,4,5,6,7,8,9,10,11,12,13,14,15,16,17,18,19,20}&amp;$C30)*{1,2,3,4,5,6,7,8,9,10,11,12,13,14,15,16,17,18,19,20})</f>
        <v>0</v>
      </c>
      <c r="Y30" s="258" cm="1">
        <f t="array" ref="Y30">SUM(COUNTIF('LK HA'!$B$610:$AZ$616,{"",2,3,4,5,6,7,8,9,10,11,12,13,14,15,16,17,18,19,20}&amp;$C30)*{1,2,3,4,5,6,7,8,9,10,11,12,13,14,15,16,17,18,19,20})</f>
        <v>0</v>
      </c>
      <c r="Z30" s="258" cm="1">
        <f t="array" ref="Z30">SUM(COUNTIF('LK HA'!$B$617:$AZ$625,{"",2,3,4,5,6,7,8,9,10,11,12,13,14,15,16,17,18,19,20}&amp;$C30)*{1,2,3,4,5,6,7,8,9,10,11,12,13,14,15,16,17,18,19,20})</f>
        <v>0</v>
      </c>
      <c r="AA30" s="258" cm="1">
        <f t="array" ref="AA30">SUM(COUNTIF('LK HA'!$B$626:$AZ$633,{"",2,3,4,5,6,7,8,9,10,11,12,13,14,15,16,17,18,19,20}&amp;$C30)*{1,2,3,4,5,6,7,8,9,10,11,12,13,14,15,16,17,18,19,20})</f>
        <v>0</v>
      </c>
      <c r="AB30" s="258" cm="1">
        <f t="array" ref="AB30">SUM(COUNTIF('LK HA'!$B$634:$AZ$646,{"",2,3,4,5,6,7,8,9,10,11,12,13,14,15,16,17,18,19,20}&amp;$C30)*{1,2,3,4,5,6,7,8,9,10,11,12,13,14,15,16,17,18,19,20})</f>
        <v>0</v>
      </c>
      <c r="AC30" s="258" cm="1">
        <f t="array" ref="AC30">SUM(COUNTIF('LK HA'!$B$647:$AZ$677,{"",2,3,4,5,6,7,8,9,10,11,12,13,14,15,16,17,18,19,20}&amp;$C30)*{1,2,3,4,5,6,7,8,9,10,11,12,13,14,15,16,17,18,19,20})</f>
        <v>0</v>
      </c>
      <c r="AD30" s="258" cm="1">
        <f t="array" ref="AD30">SUM(COUNTIF('LK HA'!$B$678:$AZ$692,{"",2,3,4,5,6,7,8,9,10,11,12,13,14,15,16,17,18,19,20}&amp;$C30)*{1,2,3,4,5,6,7,8,9,10,11,12,13,14,15,16,17,18,19,20})</f>
        <v>0</v>
      </c>
      <c r="AE30" s="258" cm="1">
        <f t="array" ref="AE30">SUM(COUNTIF('LK HA'!$B$693:$AZ$700,{"",2,3,4,5,6,7,8,9,10,11,12,13,14,15,16,17,18,19,20}&amp;$C30)*{1,2,3,4,5,6,7,8,9,10,11,12,13,14,15,16,17,18,19,20})</f>
        <v>0</v>
      </c>
      <c r="AF30" s="258" cm="1">
        <f t="array" ref="AF30">SUM(COUNTIF('LK HA'!$B$701:$AZ$719,{"",2,3,4,5,6,7,8,9,10,11,12,13,14,15,16,17,18,19,20}&amp;$C30)*{1,2,3,4,5,6,7,8,9,10,11,12,13,14,15,16,17,18,19,20})</f>
        <v>0</v>
      </c>
      <c r="AG30" s="258" cm="1">
        <f t="array" ref="AG30">SUM(COUNTIF('LK HA'!$B$720:$AZ$728,{"",2,3,4,5,6,7,8,9,10,11,12,13,14,15,16,17,18,19,20}&amp;$C30)*{1,2,3,4,5,6,7,8,9,10,11,12,13,14,15,16,17,18,19,20})</f>
        <v>0</v>
      </c>
      <c r="AH30" s="258" cm="1">
        <f t="array" ref="AH30">SUM(COUNTIF('LK HA'!$B$729:$AZ$737,{"",2,3,4,5,6,7,8,9,10,11,12,13,14,15,16,17,18,19,20}&amp;$C30)*{1,2,3,4,5,6,7,8,9,10,11,12,13,14,15,16,17,18,19,20})</f>
        <v>0</v>
      </c>
      <c r="AI30" s="258" cm="1">
        <f t="array" ref="AI30">SUM(COUNTIF('LK HA'!$B$738:$AZ$744,{"",2,3,4,5,6,7,8,9,10,11,12,13,14,15,16,17,18,19,20}&amp;$C30)*{1,2,3,4,5,6,7,8,9,10,11,12,13,14,15,16,17,18,19,20})</f>
        <v>0</v>
      </c>
      <c r="AJ30" s="258" cm="1">
        <f t="array" ref="AJ30">SUM(COUNTIF('LK HA'!$B$745:$AZ$751,{"",2,3,4,5,6,7,8,9,10,11,12,13,14,15,16,17,18,19,20}&amp;$C30)*{1,2,3,4,5,6,7,8,9,10,11,12,13,14,15,16,17,18,19,20})</f>
        <v>0</v>
      </c>
      <c r="AK30" s="258" cm="1">
        <f t="array" ref="AK30">SUM(COUNTIF('LK HA'!$B$752:$AZ$765,{"",2,3,4,5,6,7,8,9,10,11,12,13,14,15,16,17,18,19,20}&amp;$C30)*{1,2,3,4,5,6,7,8,9,10,11,12,13,14,15,16,17,18,19,20})</f>
        <v>0</v>
      </c>
      <c r="AL30" s="258" cm="1">
        <f t="array" ref="AL30">SUM(COUNTIF('LK HA'!$B$766:$AZ$773,{"",2,3,4,5,6,7,8,9,10,11,12,13,14,15,16,17,18,19,20}&amp;$C30)*{1,2,3,4,5,6,7,8,9,10,11,12,13,14,15,16,17,18,19,20})</f>
        <v>0</v>
      </c>
      <c r="AM30" s="258" cm="1">
        <f t="array" ref="AM30">SUM(COUNTIF('LK HA'!$B$774:$AZ$791,{"",2,3,4,5,6,7,8,9,10,11,12,13,14,15,16,17,18,19,20}&amp;$C30)*{1,2,3,4,5,6,7,8,9,10,11,12,13,14,15,16,17,18,19,20})</f>
        <v>0</v>
      </c>
      <c r="AN30" s="43">
        <f t="shared" si="5"/>
        <v>0</v>
      </c>
      <c r="AO30" s="48"/>
      <c r="AP30" s="258" cm="1">
        <f t="array" ref="AP30">SUM(COUNTIF('LK HA'!$B$7:$AZ$791,{"",2,3,4,5,6,7,8,9,10,11,12,13,14,15,16,17,18,19,20}&amp;$C30)*{1,2,3,4,5,6,7,8,9,10,11,12,13,14,15,16,17,18,19,20})</f>
        <v>0</v>
      </c>
    </row>
    <row r="31" spans="1:42" ht="15.6">
      <c r="A31" s="106">
        <f>IF(AN31=0,"ẩn",MAX($A$5:$A30)+1)</f>
        <v>15</v>
      </c>
      <c r="B31" s="110" t="s">
        <v>147</v>
      </c>
      <c r="C31" s="111" t="s">
        <v>148</v>
      </c>
      <c r="D31" s="111" t="s">
        <v>7</v>
      </c>
      <c r="E31" s="259" cm="1">
        <f t="array" ref="E31">SUM(COUNTIF('LK HA'!$B$7:$AZ$64,{"",2,3,4,5,6,7,8,9,10,11,12,13,14,15,16,17,18,19,20}&amp;$C31)*{1,2,3,4,5,6,7,8,9,10,11,12,13,14,15,16,17,18,19,20})</f>
        <v>0</v>
      </c>
      <c r="F31" s="259" cm="1">
        <f t="array" ref="F31">SUM(COUNTIF('LK HA'!$B$65:$AZ$75,{"",2,3,4,5,6,7,8,9,10,11,12,13,14,15,16,17,18,19,20}&amp;$C31)*{1,2,3,4,5,6,7,8,9,10,11,12,13,14,15,16,17,18,19,20})</f>
        <v>0</v>
      </c>
      <c r="G31" s="259" cm="1">
        <f t="array" ref="G31">SUM(COUNTIF('LK HA'!$B$76:$AZ$96,{"",2,3,4,5,6,7,8,9,10,11,12,13,14,15,16,17,18,19,20}&amp;$C31)*{1,2,3,4,5,6,7,8,9,10,11,12,13,14,15,16,17,18,19,20})</f>
        <v>0</v>
      </c>
      <c r="H31" s="259" cm="1">
        <f t="array" ref="H31">SUM(COUNTIF('LK HA'!$B$97:$AZ$160,{"",2,3,4,5,6,7,8,9,10,11,12,13,14,15,16,17,18,19,20}&amp;$C31)*{1,2,3,4,5,6,7,8,9,10,11,12,13,14,15,16,17,18,19,20})</f>
        <v>0</v>
      </c>
      <c r="I31" s="259" cm="1">
        <f t="array" ref="I31">SUM(COUNTIF('LK HA'!$B$161:$AZ$164,{"",2,3,4,5,6,7,8,9,10,11,12,13,14,15,16,17,18,19,20}&amp;$C31)*{1,2,3,4,5,6,7,8,9,10,11,12,13,14,15,16,17,18,19,20})</f>
        <v>0</v>
      </c>
      <c r="J31" s="259" cm="1">
        <f t="array" ref="J31">SUM(COUNTIF('LK HA'!$B$165:$AZ$182,{"",2,3,4,5,6,7,8,9,10,11,12,13,14,15,16,17,18,19,20}&amp;$C31)*{1,2,3,4,5,6,7,8,9,10,11,12,13,14,15,16,17,18,19,20})</f>
        <v>0</v>
      </c>
      <c r="K31" s="259">
        <f>SUM(COUNTIF('LK HA'!$B$183:$AZ$209,{"",2,3,4,5,6,7,8,9,10,11,12,13,14,15,16,17,18,19,20}&amp;$C31)*{1,2,3,4,5,6,7,8,9,10,11,12,13,14,15,16,17,18,19,20})</f>
        <v>0</v>
      </c>
      <c r="L31" s="259" cm="1">
        <f t="array" ref="L31">SUM(COUNTIF('LK HA'!$B$210:$AZ$235,{"",2,3,4,5,6,7,8,9,10,11,12,13,14,15,16,17,18,19,20}&amp;$C31)*{1,2,3,4,5,6,7,8,9,10,11,12,13,14,15,16,17,18,19,20})</f>
        <v>0</v>
      </c>
      <c r="M31" s="259" cm="1">
        <f t="array" ref="M31">SUM(COUNTIF('LK HA'!$B$236:$AZ$254,{"",2,3,4,5,6,7,8,9,10,11,12,13,14,15,16,17,18,19,20}&amp;$C31)*{1,2,3,4,5,6,7,8,9,10,11,12,13,14,15,16,17,18,19,20})</f>
        <v>0</v>
      </c>
      <c r="N31" s="259" cm="1">
        <f t="array" ref="N31">SUM(COUNTIF('LK HA'!$B$255:$AZ$261,{"",2,3,4,5,6,7,8,9,10,11,12,13,14,15,16,17,18,19,20}&amp;$C31)*{1,2,3,4,5,6,7,8,9,10,11,12,13,14,15,16,17,18,19,20})</f>
        <v>0</v>
      </c>
      <c r="O31" s="259" cm="1">
        <f t="array" ref="O31">SUM(COUNTIF('LK HA'!$B$262:$AZ$288,{"",2,3,4,5,6,7,8,9,10,11,12,13,14,15,16,17,18,19,20}&amp;$C31)*{1,2,3,4,5,6,7,8,9,10,11,12,13,14,15,16,17,18,19,20})</f>
        <v>8</v>
      </c>
      <c r="P31" s="259" cm="1">
        <f t="array" ref="P31">SUM(COUNTIF('LK HA'!$B$289:$AZ$304,{"",2,3,4,5,6,7,8,9,10,11,12,13,14,15,16,17,18,19,20}&amp;$C31)*{1,2,3,4,5,6,7,8,9,10,11,12,13,14,15,16,17,18,19,20})</f>
        <v>0</v>
      </c>
      <c r="Q31" s="259" cm="1">
        <f t="array" ref="Q31">SUM(COUNTIF('LK HA'!$B$305:$AZ$350,{"",2,3,4,5,6,7,8,9,10,11,12,13,14,15,16,17,18,19,20}&amp;$C31)*{1,2,3,4,5,6,7,8,9,10,11,12,13,14,15,16,17,18,19,20})</f>
        <v>0</v>
      </c>
      <c r="R31" s="259" cm="1">
        <f t="array" ref="R31">SUM(COUNTIF('LK HA'!$B$351:$AZ$375,{"",2,3,4,5,6,7,8,9,10,11,12,13,14,15,16,17,18,19,20}&amp;$C31)*{1,2,3,4,5,6,7,8,9,10,11,12,13,14,15,16,17,18,19,20})</f>
        <v>0</v>
      </c>
      <c r="S31" s="259" cm="1">
        <f t="array" ref="S31">SUM(COUNTIF('LK HA'!$B$376:$AZ$413,{"",2,3,4,5,6,7,8,9,10,11,12,13,14,15,16,17,18,19,20}&amp;$C31)*{1,2,3,4,5,6,7,8,9,10,11,12,13,14,15,16,17,18,19,20})</f>
        <v>8</v>
      </c>
      <c r="T31" s="259" cm="1">
        <f t="array" ref="T31">SUM(COUNTIF('LK HA'!$B$414:$AZ$460,{"",2,3,4,5,6,7,8,9,10,11,12,13,14,15,16,17,18,19,20}&amp;$C31)*{1,2,3,4,5,6,7,8,9,10,11,12,13,14,15,16,17,18,19,20})</f>
        <v>8</v>
      </c>
      <c r="U31" s="259" cm="1">
        <f t="array" ref="U31">SUM(COUNTIF('LK HA'!$B$461:$AZ$497,{"",2,3,4,5,6,7,8,9,10,11,12,13,14,15,16,17,18,19,20}&amp;$C31)*{1,2,3,4,5,6,7,8,9,10,11,12,13,14,15,16,17,18,19,20})</f>
        <v>8</v>
      </c>
      <c r="V31" s="259" cm="1">
        <f t="array" ref="V31">SUM(COUNTIF('LK HA'!$B$498:$AZ$553,{"",2,3,4,5,6,7,8,9,10,11,12,13,14,15,16,17,18,19,20}&amp;$C31)*{1,2,3,4,5,6,7,8,9,10,11,12,13,14,15,16,17,18,19,20})</f>
        <v>12</v>
      </c>
      <c r="W31" s="259" cm="1">
        <f t="array" ref="W31">SUM(COUNTIF('LK HA'!$B$554:$AZ$585,{"",2,3,4,5,6,7,8,9,10,11,12,13,14,15,16,17,18,19,20}&amp;$C31)*{1,2,3,4,5,6,7,8,9,10,11,12,13,14,15,16,17,18,19,20})</f>
        <v>0</v>
      </c>
      <c r="X31" s="259" cm="1">
        <f t="array" ref="X31">SUM(COUNTIF('LK HA'!$B$586:$AZ$609,{"",2,3,4,5,6,7,8,9,10,11,12,13,14,15,16,17,18,19,20}&amp;$C31)*{1,2,3,4,5,6,7,8,9,10,11,12,13,14,15,16,17,18,19,20})</f>
        <v>4</v>
      </c>
      <c r="Y31" s="259" cm="1">
        <f t="array" ref="Y31">SUM(COUNTIF('LK HA'!$B$610:$AZ$616,{"",2,3,4,5,6,7,8,9,10,11,12,13,14,15,16,17,18,19,20}&amp;$C31)*{1,2,3,4,5,6,7,8,9,10,11,12,13,14,15,16,17,18,19,20})</f>
        <v>0</v>
      </c>
      <c r="Z31" s="259" cm="1">
        <f t="array" ref="Z31">SUM(COUNTIF('LK HA'!$B$617:$AZ$625,{"",2,3,4,5,6,7,8,9,10,11,12,13,14,15,16,17,18,19,20}&amp;$C31)*{1,2,3,4,5,6,7,8,9,10,11,12,13,14,15,16,17,18,19,20})</f>
        <v>0</v>
      </c>
      <c r="AA31" s="259" cm="1">
        <f t="array" ref="AA31">SUM(COUNTIF('LK HA'!$B$626:$AZ$633,{"",2,3,4,5,6,7,8,9,10,11,12,13,14,15,16,17,18,19,20}&amp;$C31)*{1,2,3,4,5,6,7,8,9,10,11,12,13,14,15,16,17,18,19,20})</f>
        <v>0</v>
      </c>
      <c r="AB31" s="259" cm="1">
        <f t="array" ref="AB31">SUM(COUNTIF('LK HA'!$B$634:$AZ$646,{"",2,3,4,5,6,7,8,9,10,11,12,13,14,15,16,17,18,19,20}&amp;$C31)*{1,2,3,4,5,6,7,8,9,10,11,12,13,14,15,16,17,18,19,20})</f>
        <v>0</v>
      </c>
      <c r="AC31" s="259" cm="1">
        <f t="array" ref="AC31">SUM(COUNTIF('LK HA'!$B$647:$AZ$677,{"",2,3,4,5,6,7,8,9,10,11,12,13,14,15,16,17,18,19,20}&amp;$C31)*{1,2,3,4,5,6,7,8,9,10,11,12,13,14,15,16,17,18,19,20})</f>
        <v>0</v>
      </c>
      <c r="AD31" s="259" cm="1">
        <f t="array" ref="AD31">SUM(COUNTIF('LK HA'!$B$678:$AZ$692,{"",2,3,4,5,6,7,8,9,10,11,12,13,14,15,16,17,18,19,20}&amp;$C31)*{1,2,3,4,5,6,7,8,9,10,11,12,13,14,15,16,17,18,19,20})</f>
        <v>0</v>
      </c>
      <c r="AE31" s="259" cm="1">
        <f t="array" ref="AE31">SUM(COUNTIF('LK HA'!$B$693:$AZ$700,{"",2,3,4,5,6,7,8,9,10,11,12,13,14,15,16,17,18,19,20}&amp;$C31)*{1,2,3,4,5,6,7,8,9,10,11,12,13,14,15,16,17,18,19,20})</f>
        <v>0</v>
      </c>
      <c r="AF31" s="259" cm="1">
        <f t="array" ref="AF31">SUM(COUNTIF('LK HA'!$B$701:$AZ$719,{"",2,3,4,5,6,7,8,9,10,11,12,13,14,15,16,17,18,19,20}&amp;$C31)*{1,2,3,4,5,6,7,8,9,10,11,12,13,14,15,16,17,18,19,20})</f>
        <v>0</v>
      </c>
      <c r="AG31" s="259" cm="1">
        <f t="array" ref="AG31">SUM(COUNTIF('LK HA'!$B$720:$AZ$728,{"",2,3,4,5,6,7,8,9,10,11,12,13,14,15,16,17,18,19,20}&amp;$C31)*{1,2,3,4,5,6,7,8,9,10,11,12,13,14,15,16,17,18,19,20})</f>
        <v>0</v>
      </c>
      <c r="AH31" s="259" cm="1">
        <f t="array" ref="AH31">SUM(COUNTIF('LK HA'!$B$729:$AZ$737,{"",2,3,4,5,6,7,8,9,10,11,12,13,14,15,16,17,18,19,20}&amp;$C31)*{1,2,3,4,5,6,7,8,9,10,11,12,13,14,15,16,17,18,19,20})</f>
        <v>0</v>
      </c>
      <c r="AI31" s="259" cm="1">
        <f t="array" ref="AI31">SUM(COUNTIF('LK HA'!$B$738:$AZ$744,{"",2,3,4,5,6,7,8,9,10,11,12,13,14,15,16,17,18,19,20}&amp;$C31)*{1,2,3,4,5,6,7,8,9,10,11,12,13,14,15,16,17,18,19,20})</f>
        <v>0</v>
      </c>
      <c r="AJ31" s="259" cm="1">
        <f t="array" ref="AJ31">SUM(COUNTIF('LK HA'!$B$745:$AZ$751,{"",2,3,4,5,6,7,8,9,10,11,12,13,14,15,16,17,18,19,20}&amp;$C31)*{1,2,3,4,5,6,7,8,9,10,11,12,13,14,15,16,17,18,19,20})</f>
        <v>0</v>
      </c>
      <c r="AK31" s="259" cm="1">
        <f t="array" ref="AK31">SUM(COUNTIF('LK HA'!$B$752:$AZ$765,{"",2,3,4,5,6,7,8,9,10,11,12,13,14,15,16,17,18,19,20}&amp;$C31)*{1,2,3,4,5,6,7,8,9,10,11,12,13,14,15,16,17,18,19,20})</f>
        <v>0</v>
      </c>
      <c r="AL31" s="259" cm="1">
        <f t="array" ref="AL31">SUM(COUNTIF('LK HA'!$B$766:$AZ$773,{"",2,3,4,5,6,7,8,9,10,11,12,13,14,15,16,17,18,19,20}&amp;$C31)*{1,2,3,4,5,6,7,8,9,10,11,12,13,14,15,16,17,18,19,20})</f>
        <v>0</v>
      </c>
      <c r="AM31" s="259" cm="1">
        <f t="array" ref="AM31">SUM(COUNTIF('LK HA'!$B$774:$AZ$791,{"",2,3,4,5,6,7,8,9,10,11,12,13,14,15,16,17,18,19,20}&amp;$C31)*{1,2,3,4,5,6,7,8,9,10,11,12,13,14,15,16,17,18,19,20})</f>
        <v>0</v>
      </c>
      <c r="AN31" s="346">
        <f t="shared" si="5"/>
        <v>48</v>
      </c>
      <c r="AO31" s="115"/>
      <c r="AP31" s="259" cm="1">
        <f t="array" ref="AP31">SUM(COUNTIF('LK HA'!$B$7:$AZ$791,{"",2,3,4,5,6,7,8,9,10,11,12,13,14,15,16,17,18,19,20}&amp;$C31)*{1,2,3,4,5,6,7,8,9,10,11,12,13,14,15,16,17,18,19,20})</f>
        <v>48</v>
      </c>
    </row>
    <row r="32" spans="1:42" s="39" customFormat="1" ht="15.6">
      <c r="A32" s="40">
        <f>IF(AN32=0,"ẩn",MAX($A$5:$A31)+1)</f>
        <v>16</v>
      </c>
      <c r="B32" s="45" t="s">
        <v>149</v>
      </c>
      <c r="C32" s="46" t="s">
        <v>150</v>
      </c>
      <c r="D32" s="46" t="s">
        <v>7</v>
      </c>
      <c r="E32" s="258" cm="1">
        <f t="array" ref="E32">SUM(COUNTIF('LK HA'!$B$7:$AZ$64,{"",2,3,4,5,6,7,8,9,10,11,12,13,14,15,16,17,18,19,20}&amp;$C32)*{1,2,3,4,5,6,7,8,9,10,11,12,13,14,15,16,17,18,19,20})</f>
        <v>8</v>
      </c>
      <c r="F32" s="258" cm="1">
        <f t="array" ref="F32">SUM(COUNTIF('LK HA'!$B$65:$AZ$75,{"",2,3,4,5,6,7,8,9,10,11,12,13,14,15,16,17,18,19,20}&amp;$C32)*{1,2,3,4,5,6,7,8,9,10,11,12,13,14,15,16,17,18,19,20})</f>
        <v>0</v>
      </c>
      <c r="G32" s="258" cm="1">
        <f t="array" ref="G32">SUM(COUNTIF('LK HA'!$B$76:$AZ$96,{"",2,3,4,5,6,7,8,9,10,11,12,13,14,15,16,17,18,19,20}&amp;$C32)*{1,2,3,4,5,6,7,8,9,10,11,12,13,14,15,16,17,18,19,20})</f>
        <v>8</v>
      </c>
      <c r="H32" s="258" cm="1">
        <f t="array" ref="H32">SUM(COUNTIF('LK HA'!$B$97:$AZ$160,{"",2,3,4,5,6,7,8,9,10,11,12,13,14,15,16,17,18,19,20}&amp;$C32)*{1,2,3,4,5,6,7,8,9,10,11,12,13,14,15,16,17,18,19,20})</f>
        <v>8</v>
      </c>
      <c r="I32" s="258" cm="1">
        <f t="array" ref="I32">SUM(COUNTIF('LK HA'!$B$161:$AZ$164,{"",2,3,4,5,6,7,8,9,10,11,12,13,14,15,16,17,18,19,20}&amp;$C32)*{1,2,3,4,5,6,7,8,9,10,11,12,13,14,15,16,17,18,19,20})</f>
        <v>8</v>
      </c>
      <c r="J32" s="258" cm="1">
        <f t="array" ref="J32">SUM(COUNTIF('LK HA'!$B$165:$AZ$182,{"",2,3,4,5,6,7,8,9,10,11,12,13,14,15,16,17,18,19,20}&amp;$C32)*{1,2,3,4,5,6,7,8,9,10,11,12,13,14,15,16,17,18,19,20})</f>
        <v>0</v>
      </c>
      <c r="K32" s="258">
        <f>SUM(COUNTIF('LK HA'!$B$183:$AZ$209,{"",2,3,4,5,6,7,8,9,10,11,12,13,14,15,16,17,18,19,20}&amp;$C32)*{1,2,3,4,5,6,7,8,9,10,11,12,13,14,15,16,17,18,19,20})</f>
        <v>8</v>
      </c>
      <c r="L32" s="258" cm="1">
        <f t="array" ref="L32">SUM(COUNTIF('LK HA'!$B$210:$AZ$235,{"",2,3,4,5,6,7,8,9,10,11,12,13,14,15,16,17,18,19,20}&amp;$C32)*{1,2,3,4,5,6,7,8,9,10,11,12,13,14,15,16,17,18,19,20})</f>
        <v>4</v>
      </c>
      <c r="M32" s="258" cm="1">
        <f t="array" ref="M32">SUM(COUNTIF('LK HA'!$B$236:$AZ$254,{"",2,3,4,5,6,7,8,9,10,11,12,13,14,15,16,17,18,19,20}&amp;$C32)*{1,2,3,4,5,6,7,8,9,10,11,12,13,14,15,16,17,18,19,20})</f>
        <v>8</v>
      </c>
      <c r="N32" s="258" cm="1">
        <f t="array" ref="N32">SUM(COUNTIF('LK HA'!$B$255:$AZ$261,{"",2,3,4,5,6,7,8,9,10,11,12,13,14,15,16,17,18,19,20}&amp;$C32)*{1,2,3,4,5,6,7,8,9,10,11,12,13,14,15,16,17,18,19,20})</f>
        <v>0</v>
      </c>
      <c r="O32" s="258" cm="1">
        <f t="array" ref="O32">SUM(COUNTIF('LK HA'!$B$262:$AZ$288,{"",2,3,4,5,6,7,8,9,10,11,12,13,14,15,16,17,18,19,20}&amp;$C32)*{1,2,3,4,5,6,7,8,9,10,11,12,13,14,15,16,17,18,19,20})</f>
        <v>0</v>
      </c>
      <c r="P32" s="258" cm="1">
        <f t="array" ref="P32">SUM(COUNTIF('LK HA'!$B$289:$AZ$304,{"",2,3,4,5,6,7,8,9,10,11,12,13,14,15,16,17,18,19,20}&amp;$C32)*{1,2,3,4,5,6,7,8,9,10,11,12,13,14,15,16,17,18,19,20})</f>
        <v>8</v>
      </c>
      <c r="Q32" s="258" cm="1">
        <f t="array" ref="Q32">SUM(COUNTIF('LK HA'!$B$305:$AZ$350,{"",2,3,4,5,6,7,8,9,10,11,12,13,14,15,16,17,18,19,20}&amp;$C32)*{1,2,3,4,5,6,7,8,9,10,11,12,13,14,15,16,17,18,19,20})</f>
        <v>8</v>
      </c>
      <c r="R32" s="258" cm="1">
        <f t="array" ref="R32">SUM(COUNTIF('LK HA'!$B$351:$AZ$375,{"",2,3,4,5,6,7,8,9,10,11,12,13,14,15,16,17,18,19,20}&amp;$C32)*{1,2,3,4,5,6,7,8,9,10,11,12,13,14,15,16,17,18,19,20})</f>
        <v>8</v>
      </c>
      <c r="S32" s="258" cm="1">
        <f t="array" ref="S32">SUM(COUNTIF('LK HA'!$B$376:$AZ$413,{"",2,3,4,5,6,7,8,9,10,11,12,13,14,15,16,17,18,19,20}&amp;$C32)*{1,2,3,4,5,6,7,8,9,10,11,12,13,14,15,16,17,18,19,20})</f>
        <v>0</v>
      </c>
      <c r="T32" s="258" cm="1">
        <f t="array" ref="T32">SUM(COUNTIF('LK HA'!$B$414:$AZ$460,{"",2,3,4,5,6,7,8,9,10,11,12,13,14,15,16,17,18,19,20}&amp;$C32)*{1,2,3,4,5,6,7,8,9,10,11,12,13,14,15,16,17,18,19,20})</f>
        <v>0</v>
      </c>
      <c r="U32" s="258" cm="1">
        <f t="array" ref="U32">SUM(COUNTIF('LK HA'!$B$461:$AZ$497,{"",2,3,4,5,6,7,8,9,10,11,12,13,14,15,16,17,18,19,20}&amp;$C32)*{1,2,3,4,5,6,7,8,9,10,11,12,13,14,15,16,17,18,19,20})</f>
        <v>0</v>
      </c>
      <c r="V32" s="258" cm="1">
        <f t="array" ref="V32">SUM(COUNTIF('LK HA'!$B$498:$AZ$553,{"",2,3,4,5,6,7,8,9,10,11,12,13,14,15,16,17,18,19,20}&amp;$C32)*{1,2,3,4,5,6,7,8,9,10,11,12,13,14,15,16,17,18,19,20})</f>
        <v>0</v>
      </c>
      <c r="W32" s="258" cm="1">
        <f t="array" ref="W32">SUM(COUNTIF('LK HA'!$B$554:$AZ$585,{"",2,3,4,5,6,7,8,9,10,11,12,13,14,15,16,17,18,19,20}&amp;$C32)*{1,2,3,4,5,6,7,8,9,10,11,12,13,14,15,16,17,18,19,20})</f>
        <v>0</v>
      </c>
      <c r="X32" s="258" cm="1">
        <f t="array" ref="X32">SUM(COUNTIF('LK HA'!$B$586:$AZ$609,{"",2,3,4,5,6,7,8,9,10,11,12,13,14,15,16,17,18,19,20}&amp;$C32)*{1,2,3,4,5,6,7,8,9,10,11,12,13,14,15,16,17,18,19,20})</f>
        <v>0</v>
      </c>
      <c r="Y32" s="258" cm="1">
        <f t="array" ref="Y32">SUM(COUNTIF('LK HA'!$B$610:$AZ$616,{"",2,3,4,5,6,7,8,9,10,11,12,13,14,15,16,17,18,19,20}&amp;$C32)*{1,2,3,4,5,6,7,8,9,10,11,12,13,14,15,16,17,18,19,20})</f>
        <v>0</v>
      </c>
      <c r="Z32" s="258" cm="1">
        <f t="array" ref="Z32">SUM(COUNTIF('LK HA'!$B$617:$AZ$625,{"",2,3,4,5,6,7,8,9,10,11,12,13,14,15,16,17,18,19,20}&amp;$C32)*{1,2,3,4,5,6,7,8,9,10,11,12,13,14,15,16,17,18,19,20})</f>
        <v>0</v>
      </c>
      <c r="AA32" s="258" cm="1">
        <f t="array" ref="AA32">SUM(COUNTIF('LK HA'!$B$626:$AZ$633,{"",2,3,4,5,6,7,8,9,10,11,12,13,14,15,16,17,18,19,20}&amp;$C32)*{1,2,3,4,5,6,7,8,9,10,11,12,13,14,15,16,17,18,19,20})</f>
        <v>0</v>
      </c>
      <c r="AB32" s="258" cm="1">
        <f t="array" ref="AB32">SUM(COUNTIF('LK HA'!$B$634:$AZ$646,{"",2,3,4,5,6,7,8,9,10,11,12,13,14,15,16,17,18,19,20}&amp;$C32)*{1,2,3,4,5,6,7,8,9,10,11,12,13,14,15,16,17,18,19,20})</f>
        <v>0</v>
      </c>
      <c r="AC32" s="258" cm="1">
        <f t="array" ref="AC32">SUM(COUNTIF('LK HA'!$B$647:$AZ$677,{"",2,3,4,5,6,7,8,9,10,11,12,13,14,15,16,17,18,19,20}&amp;$C32)*{1,2,3,4,5,6,7,8,9,10,11,12,13,14,15,16,17,18,19,20})</f>
        <v>0</v>
      </c>
      <c r="AD32" s="258" cm="1">
        <f t="array" ref="AD32">SUM(COUNTIF('LK HA'!$B$678:$AZ$692,{"",2,3,4,5,6,7,8,9,10,11,12,13,14,15,16,17,18,19,20}&amp;$C32)*{1,2,3,4,5,6,7,8,9,10,11,12,13,14,15,16,17,18,19,20})</f>
        <v>0</v>
      </c>
      <c r="AE32" s="258" cm="1">
        <f t="array" ref="AE32">SUM(COUNTIF('LK HA'!$B$693:$AZ$700,{"",2,3,4,5,6,7,8,9,10,11,12,13,14,15,16,17,18,19,20}&amp;$C32)*{1,2,3,4,5,6,7,8,9,10,11,12,13,14,15,16,17,18,19,20})</f>
        <v>0</v>
      </c>
      <c r="AF32" s="258" cm="1">
        <f t="array" ref="AF32">SUM(COUNTIF('LK HA'!$B$701:$AZ$719,{"",2,3,4,5,6,7,8,9,10,11,12,13,14,15,16,17,18,19,20}&amp;$C32)*{1,2,3,4,5,6,7,8,9,10,11,12,13,14,15,16,17,18,19,20})</f>
        <v>0</v>
      </c>
      <c r="AG32" s="258" cm="1">
        <f t="array" ref="AG32">SUM(COUNTIF('LK HA'!$B$720:$AZ$728,{"",2,3,4,5,6,7,8,9,10,11,12,13,14,15,16,17,18,19,20}&amp;$C32)*{1,2,3,4,5,6,7,8,9,10,11,12,13,14,15,16,17,18,19,20})</f>
        <v>0</v>
      </c>
      <c r="AH32" s="258" cm="1">
        <f t="array" ref="AH32">SUM(COUNTIF('LK HA'!$B$729:$AZ$737,{"",2,3,4,5,6,7,8,9,10,11,12,13,14,15,16,17,18,19,20}&amp;$C32)*{1,2,3,4,5,6,7,8,9,10,11,12,13,14,15,16,17,18,19,20})</f>
        <v>0</v>
      </c>
      <c r="AI32" s="258" cm="1">
        <f t="array" ref="AI32">SUM(COUNTIF('LK HA'!$B$738:$AZ$744,{"",2,3,4,5,6,7,8,9,10,11,12,13,14,15,16,17,18,19,20}&amp;$C32)*{1,2,3,4,5,6,7,8,9,10,11,12,13,14,15,16,17,18,19,20})</f>
        <v>0</v>
      </c>
      <c r="AJ32" s="258" cm="1">
        <f t="array" ref="AJ32">SUM(COUNTIF('LK HA'!$B$745:$AZ$751,{"",2,3,4,5,6,7,8,9,10,11,12,13,14,15,16,17,18,19,20}&amp;$C32)*{1,2,3,4,5,6,7,8,9,10,11,12,13,14,15,16,17,18,19,20})</f>
        <v>0</v>
      </c>
      <c r="AK32" s="258" cm="1">
        <f t="array" ref="AK32">SUM(COUNTIF('LK HA'!$B$752:$AZ$765,{"",2,3,4,5,6,7,8,9,10,11,12,13,14,15,16,17,18,19,20}&amp;$C32)*{1,2,3,4,5,6,7,8,9,10,11,12,13,14,15,16,17,18,19,20})</f>
        <v>0</v>
      </c>
      <c r="AL32" s="258" cm="1">
        <f t="array" ref="AL32">SUM(COUNTIF('LK HA'!$B$766:$AZ$773,{"",2,3,4,5,6,7,8,9,10,11,12,13,14,15,16,17,18,19,20}&amp;$C32)*{1,2,3,4,5,6,7,8,9,10,11,12,13,14,15,16,17,18,19,20})</f>
        <v>0</v>
      </c>
      <c r="AM32" s="258" cm="1">
        <f t="array" ref="AM32">SUM(COUNTIF('LK HA'!$B$774:$AZ$791,{"",2,3,4,5,6,7,8,9,10,11,12,13,14,15,16,17,18,19,20}&amp;$C32)*{1,2,3,4,5,6,7,8,9,10,11,12,13,14,15,16,17,18,19,20})</f>
        <v>0</v>
      </c>
      <c r="AN32" s="347">
        <f t="shared" si="5"/>
        <v>76</v>
      </c>
      <c r="AO32" s="48"/>
      <c r="AP32" s="258" cm="1">
        <f t="array" ref="AP32">SUM(COUNTIF('LK HA'!$B$7:$AZ$791,{"",2,3,4,5,6,7,8,9,10,11,12,13,14,15,16,17,18,19,20}&amp;$C32)*{1,2,3,4,5,6,7,8,9,10,11,12,13,14,15,16,17,18,19,20})</f>
        <v>76</v>
      </c>
    </row>
    <row r="33" spans="1:42" s="39" customFormat="1" ht="15.6" hidden="1">
      <c r="A33" s="40" t="str">
        <f>IF(AN33=0,"ẩn",MAX($A$5:$A32)+1)</f>
        <v>ẩn</v>
      </c>
      <c r="B33" s="45" t="s">
        <v>26</v>
      </c>
      <c r="C33" s="46" t="s">
        <v>226</v>
      </c>
      <c r="D33" s="46" t="s">
        <v>7</v>
      </c>
      <c r="E33" s="258" cm="1">
        <f t="array" ref="E33">SUM(COUNTIF('LK HA'!$B$7:$AZ$64,{"",2,3,4,5,6,7,8,9,10,11,12,13,14,15,16,17,18,19,20}&amp;$C33)*{1,2,3,4,5,6,7,8,9,10,11,12,13,14,15,16,17,18,19,20})</f>
        <v>0</v>
      </c>
      <c r="F33" s="258" cm="1">
        <f t="array" ref="F33">SUM(COUNTIF('LK HA'!$B$65:$AZ$75,{"",2,3,4,5,6,7,8,9,10,11,12,13,14,15,16,17,18,19,20}&amp;$C33)*{1,2,3,4,5,6,7,8,9,10,11,12,13,14,15,16,17,18,19,20})</f>
        <v>0</v>
      </c>
      <c r="G33" s="258" cm="1">
        <f t="array" ref="G33">SUM(COUNTIF('LK HA'!$B$76:$AZ$96,{"",2,3,4,5,6,7,8,9,10,11,12,13,14,15,16,17,18,19,20}&amp;$C33)*{1,2,3,4,5,6,7,8,9,10,11,12,13,14,15,16,17,18,19,20})</f>
        <v>0</v>
      </c>
      <c r="H33" s="258" cm="1">
        <f t="array" ref="H33">SUM(COUNTIF('LK HA'!$B$97:$AZ$160,{"",2,3,4,5,6,7,8,9,10,11,12,13,14,15,16,17,18,19,20}&amp;$C33)*{1,2,3,4,5,6,7,8,9,10,11,12,13,14,15,16,17,18,19,20})</f>
        <v>0</v>
      </c>
      <c r="I33" s="258" cm="1">
        <f t="array" ref="I33">SUM(COUNTIF('LK HA'!$B$161:$AZ$164,{"",2,3,4,5,6,7,8,9,10,11,12,13,14,15,16,17,18,19,20}&amp;$C33)*{1,2,3,4,5,6,7,8,9,10,11,12,13,14,15,16,17,18,19,20})</f>
        <v>0</v>
      </c>
      <c r="J33" s="258" cm="1">
        <f t="array" ref="J33">SUM(COUNTIF('LK HA'!$B$165:$AZ$182,{"",2,3,4,5,6,7,8,9,10,11,12,13,14,15,16,17,18,19,20}&amp;$C33)*{1,2,3,4,5,6,7,8,9,10,11,12,13,14,15,16,17,18,19,20})</f>
        <v>0</v>
      </c>
      <c r="K33" s="258">
        <f>SUM(COUNTIF('LK HA'!$B$183:$AZ$209,{"",2,3,4,5,6,7,8,9,10,11,12,13,14,15,16,17,18,19,20}&amp;$C33)*{1,2,3,4,5,6,7,8,9,10,11,12,13,14,15,16,17,18,19,20})</f>
        <v>0</v>
      </c>
      <c r="L33" s="258" cm="1">
        <f t="array" ref="L33">SUM(COUNTIF('LK HA'!$B$210:$AZ$235,{"",2,3,4,5,6,7,8,9,10,11,12,13,14,15,16,17,18,19,20}&amp;$C33)*{1,2,3,4,5,6,7,8,9,10,11,12,13,14,15,16,17,18,19,20})</f>
        <v>0</v>
      </c>
      <c r="M33" s="258" cm="1">
        <f t="array" ref="M33">SUM(COUNTIF('LK HA'!$B$236:$AZ$254,{"",2,3,4,5,6,7,8,9,10,11,12,13,14,15,16,17,18,19,20}&amp;$C33)*{1,2,3,4,5,6,7,8,9,10,11,12,13,14,15,16,17,18,19,20})</f>
        <v>0</v>
      </c>
      <c r="N33" s="258" cm="1">
        <f t="array" ref="N33">SUM(COUNTIF('LK HA'!$B$255:$AZ$261,{"",2,3,4,5,6,7,8,9,10,11,12,13,14,15,16,17,18,19,20}&amp;$C33)*{1,2,3,4,5,6,7,8,9,10,11,12,13,14,15,16,17,18,19,20})</f>
        <v>0</v>
      </c>
      <c r="O33" s="258" cm="1">
        <f t="array" ref="O33">SUM(COUNTIF('LK HA'!$B$262:$AZ$288,{"",2,3,4,5,6,7,8,9,10,11,12,13,14,15,16,17,18,19,20}&amp;$C33)*{1,2,3,4,5,6,7,8,9,10,11,12,13,14,15,16,17,18,19,20})</f>
        <v>0</v>
      </c>
      <c r="P33" s="258" cm="1">
        <f t="array" ref="P33">SUM(COUNTIF('LK HA'!$B$289:$AZ$304,{"",2,3,4,5,6,7,8,9,10,11,12,13,14,15,16,17,18,19,20}&amp;$C33)*{1,2,3,4,5,6,7,8,9,10,11,12,13,14,15,16,17,18,19,20})</f>
        <v>0</v>
      </c>
      <c r="Q33" s="258" cm="1">
        <f t="array" ref="Q33">SUM(COUNTIF('LK HA'!$B$305:$AZ$350,{"",2,3,4,5,6,7,8,9,10,11,12,13,14,15,16,17,18,19,20}&amp;$C33)*{1,2,3,4,5,6,7,8,9,10,11,12,13,14,15,16,17,18,19,20})</f>
        <v>0</v>
      </c>
      <c r="R33" s="258" cm="1">
        <f t="array" ref="R33">SUM(COUNTIF('LK HA'!$B$351:$AZ$375,{"",2,3,4,5,6,7,8,9,10,11,12,13,14,15,16,17,18,19,20}&amp;$C33)*{1,2,3,4,5,6,7,8,9,10,11,12,13,14,15,16,17,18,19,20})</f>
        <v>0</v>
      </c>
      <c r="S33" s="258" cm="1">
        <f t="array" ref="S33">SUM(COUNTIF('LK HA'!$B$376:$AZ$413,{"",2,3,4,5,6,7,8,9,10,11,12,13,14,15,16,17,18,19,20}&amp;$C33)*{1,2,3,4,5,6,7,8,9,10,11,12,13,14,15,16,17,18,19,20})</f>
        <v>0</v>
      </c>
      <c r="T33" s="258" cm="1">
        <f t="array" ref="T33">SUM(COUNTIF('LK HA'!$B$414:$AZ$460,{"",2,3,4,5,6,7,8,9,10,11,12,13,14,15,16,17,18,19,20}&amp;$C33)*{1,2,3,4,5,6,7,8,9,10,11,12,13,14,15,16,17,18,19,20})</f>
        <v>0</v>
      </c>
      <c r="U33" s="258" cm="1">
        <f t="array" ref="U33">SUM(COUNTIF('LK HA'!$B$461:$AZ$497,{"",2,3,4,5,6,7,8,9,10,11,12,13,14,15,16,17,18,19,20}&amp;$C33)*{1,2,3,4,5,6,7,8,9,10,11,12,13,14,15,16,17,18,19,20})</f>
        <v>0</v>
      </c>
      <c r="V33" s="258" cm="1">
        <f t="array" ref="V33">SUM(COUNTIF('LK HA'!$B$498:$AZ$553,{"",2,3,4,5,6,7,8,9,10,11,12,13,14,15,16,17,18,19,20}&amp;$C33)*{1,2,3,4,5,6,7,8,9,10,11,12,13,14,15,16,17,18,19,20})</f>
        <v>0</v>
      </c>
      <c r="W33" s="258" cm="1">
        <f t="array" ref="W33">SUM(COUNTIF('LK HA'!$B$554:$AZ$585,{"",2,3,4,5,6,7,8,9,10,11,12,13,14,15,16,17,18,19,20}&amp;$C33)*{1,2,3,4,5,6,7,8,9,10,11,12,13,14,15,16,17,18,19,20})</f>
        <v>0</v>
      </c>
      <c r="X33" s="258" cm="1">
        <f t="array" ref="X33">SUM(COUNTIF('LK HA'!$B$586:$AZ$609,{"",2,3,4,5,6,7,8,9,10,11,12,13,14,15,16,17,18,19,20}&amp;$C33)*{1,2,3,4,5,6,7,8,9,10,11,12,13,14,15,16,17,18,19,20})</f>
        <v>0</v>
      </c>
      <c r="Y33" s="258" cm="1">
        <f t="array" ref="Y33">SUM(COUNTIF('LK HA'!$B$610:$AZ$616,{"",2,3,4,5,6,7,8,9,10,11,12,13,14,15,16,17,18,19,20}&amp;$C33)*{1,2,3,4,5,6,7,8,9,10,11,12,13,14,15,16,17,18,19,20})</f>
        <v>0</v>
      </c>
      <c r="Z33" s="258" cm="1">
        <f t="array" ref="Z33">SUM(COUNTIF('LK HA'!$B$617:$AZ$625,{"",2,3,4,5,6,7,8,9,10,11,12,13,14,15,16,17,18,19,20}&amp;$C33)*{1,2,3,4,5,6,7,8,9,10,11,12,13,14,15,16,17,18,19,20})</f>
        <v>0</v>
      </c>
      <c r="AA33" s="258" cm="1">
        <f t="array" ref="AA33">SUM(COUNTIF('LK HA'!$B$626:$AZ$633,{"",2,3,4,5,6,7,8,9,10,11,12,13,14,15,16,17,18,19,20}&amp;$C33)*{1,2,3,4,5,6,7,8,9,10,11,12,13,14,15,16,17,18,19,20})</f>
        <v>0</v>
      </c>
      <c r="AB33" s="258" cm="1">
        <f t="array" ref="AB33">SUM(COUNTIF('LK HA'!$B$634:$AZ$646,{"",2,3,4,5,6,7,8,9,10,11,12,13,14,15,16,17,18,19,20}&amp;$C33)*{1,2,3,4,5,6,7,8,9,10,11,12,13,14,15,16,17,18,19,20})</f>
        <v>0</v>
      </c>
      <c r="AC33" s="258" cm="1">
        <f t="array" ref="AC33">SUM(COUNTIF('LK HA'!$B$647:$AZ$677,{"",2,3,4,5,6,7,8,9,10,11,12,13,14,15,16,17,18,19,20}&amp;$C33)*{1,2,3,4,5,6,7,8,9,10,11,12,13,14,15,16,17,18,19,20})</f>
        <v>0</v>
      </c>
      <c r="AD33" s="258" cm="1">
        <f t="array" ref="AD33">SUM(COUNTIF('LK HA'!$B$678:$AZ$692,{"",2,3,4,5,6,7,8,9,10,11,12,13,14,15,16,17,18,19,20}&amp;$C33)*{1,2,3,4,5,6,7,8,9,10,11,12,13,14,15,16,17,18,19,20})</f>
        <v>0</v>
      </c>
      <c r="AE33" s="258" cm="1">
        <f t="array" ref="AE33">SUM(COUNTIF('LK HA'!$B$693:$AZ$700,{"",2,3,4,5,6,7,8,9,10,11,12,13,14,15,16,17,18,19,20}&amp;$C33)*{1,2,3,4,5,6,7,8,9,10,11,12,13,14,15,16,17,18,19,20})</f>
        <v>0</v>
      </c>
      <c r="AF33" s="258" cm="1">
        <f t="array" ref="AF33">SUM(COUNTIF('LK HA'!$B$701:$AZ$719,{"",2,3,4,5,6,7,8,9,10,11,12,13,14,15,16,17,18,19,20}&amp;$C33)*{1,2,3,4,5,6,7,8,9,10,11,12,13,14,15,16,17,18,19,20})</f>
        <v>0</v>
      </c>
      <c r="AG33" s="258" cm="1">
        <f t="array" ref="AG33">SUM(COUNTIF('LK HA'!$B$720:$AZ$728,{"",2,3,4,5,6,7,8,9,10,11,12,13,14,15,16,17,18,19,20}&amp;$C33)*{1,2,3,4,5,6,7,8,9,10,11,12,13,14,15,16,17,18,19,20})</f>
        <v>0</v>
      </c>
      <c r="AH33" s="258" cm="1">
        <f t="array" ref="AH33">SUM(COUNTIF('LK HA'!$B$729:$AZ$737,{"",2,3,4,5,6,7,8,9,10,11,12,13,14,15,16,17,18,19,20}&amp;$C33)*{1,2,3,4,5,6,7,8,9,10,11,12,13,14,15,16,17,18,19,20})</f>
        <v>0</v>
      </c>
      <c r="AI33" s="258" cm="1">
        <f t="array" ref="AI33">SUM(COUNTIF('LK HA'!$B$738:$AZ$744,{"",2,3,4,5,6,7,8,9,10,11,12,13,14,15,16,17,18,19,20}&amp;$C33)*{1,2,3,4,5,6,7,8,9,10,11,12,13,14,15,16,17,18,19,20})</f>
        <v>0</v>
      </c>
      <c r="AJ33" s="258" cm="1">
        <f t="array" ref="AJ33">SUM(COUNTIF('LK HA'!$B$745:$AZ$751,{"",2,3,4,5,6,7,8,9,10,11,12,13,14,15,16,17,18,19,20}&amp;$C33)*{1,2,3,4,5,6,7,8,9,10,11,12,13,14,15,16,17,18,19,20})</f>
        <v>0</v>
      </c>
      <c r="AK33" s="258" cm="1">
        <f t="array" ref="AK33">SUM(COUNTIF('LK HA'!$B$752:$AZ$765,{"",2,3,4,5,6,7,8,9,10,11,12,13,14,15,16,17,18,19,20}&amp;$C33)*{1,2,3,4,5,6,7,8,9,10,11,12,13,14,15,16,17,18,19,20})</f>
        <v>0</v>
      </c>
      <c r="AL33" s="258" cm="1">
        <f t="array" ref="AL33">SUM(COUNTIF('LK HA'!$B$766:$AZ$773,{"",2,3,4,5,6,7,8,9,10,11,12,13,14,15,16,17,18,19,20}&amp;$C33)*{1,2,3,4,5,6,7,8,9,10,11,12,13,14,15,16,17,18,19,20})</f>
        <v>0</v>
      </c>
      <c r="AM33" s="258" cm="1">
        <f t="array" ref="AM33">SUM(COUNTIF('LK HA'!$B$774:$AZ$791,{"",2,3,4,5,6,7,8,9,10,11,12,13,14,15,16,17,18,19,20}&amp;$C33)*{1,2,3,4,5,6,7,8,9,10,11,12,13,14,15,16,17,18,19,20})</f>
        <v>0</v>
      </c>
      <c r="AN33" s="43">
        <f t="shared" si="5"/>
        <v>0</v>
      </c>
      <c r="AO33" s="48"/>
      <c r="AP33" s="258" cm="1">
        <f t="array" ref="AP33">SUM(COUNTIF('LK HA'!$B$7:$AZ$791,{"",2,3,4,5,6,7,8,9,10,11,12,13,14,15,16,17,18,19,20}&amp;$C33)*{1,2,3,4,5,6,7,8,9,10,11,12,13,14,15,16,17,18,19,20})</f>
        <v>0</v>
      </c>
    </row>
    <row r="34" spans="1:42" s="39" customFormat="1" ht="15.6" hidden="1">
      <c r="A34" s="40" t="str">
        <f>IF(AN34=0,"ẩn",MAX($A$5:$A33)+1)</f>
        <v>ẩn</v>
      </c>
      <c r="B34" s="45" t="s">
        <v>8</v>
      </c>
      <c r="C34" s="46" t="s">
        <v>228</v>
      </c>
      <c r="D34" s="46" t="s">
        <v>7</v>
      </c>
      <c r="E34" s="258" cm="1">
        <f t="array" ref="E34">SUM(COUNTIF('LK HA'!$B$7:$AZ$64,{"",2,3,4,5,6,7,8,9,10,11,12,13,14,15,16,17,18,19,20}&amp;$C34)*{1,2,3,4,5,6,7,8,9,10,11,12,13,14,15,16,17,18,19,20})</f>
        <v>0</v>
      </c>
      <c r="F34" s="258" cm="1">
        <f t="array" ref="F34">SUM(COUNTIF('LK HA'!$B$65:$AZ$75,{"",2,3,4,5,6,7,8,9,10,11,12,13,14,15,16,17,18,19,20}&amp;$C34)*{1,2,3,4,5,6,7,8,9,10,11,12,13,14,15,16,17,18,19,20})</f>
        <v>0</v>
      </c>
      <c r="G34" s="258" cm="1">
        <f t="array" ref="G34">SUM(COUNTIF('LK HA'!$B$76:$AZ$96,{"",2,3,4,5,6,7,8,9,10,11,12,13,14,15,16,17,18,19,20}&amp;$C34)*{1,2,3,4,5,6,7,8,9,10,11,12,13,14,15,16,17,18,19,20})</f>
        <v>0</v>
      </c>
      <c r="H34" s="258" cm="1">
        <f t="array" ref="H34">SUM(COUNTIF('LK HA'!$B$97:$AZ$160,{"",2,3,4,5,6,7,8,9,10,11,12,13,14,15,16,17,18,19,20}&amp;$C34)*{1,2,3,4,5,6,7,8,9,10,11,12,13,14,15,16,17,18,19,20})</f>
        <v>0</v>
      </c>
      <c r="I34" s="258" cm="1">
        <f t="array" ref="I34">SUM(COUNTIF('LK HA'!$B$161:$AZ$164,{"",2,3,4,5,6,7,8,9,10,11,12,13,14,15,16,17,18,19,20}&amp;$C34)*{1,2,3,4,5,6,7,8,9,10,11,12,13,14,15,16,17,18,19,20})</f>
        <v>0</v>
      </c>
      <c r="J34" s="258" cm="1">
        <f t="array" ref="J34">SUM(COUNTIF('LK HA'!$B$165:$AZ$182,{"",2,3,4,5,6,7,8,9,10,11,12,13,14,15,16,17,18,19,20}&amp;$C34)*{1,2,3,4,5,6,7,8,9,10,11,12,13,14,15,16,17,18,19,20})</f>
        <v>0</v>
      </c>
      <c r="K34" s="258">
        <f>SUM(COUNTIF('LK HA'!$B$183:$AZ$209,{"",2,3,4,5,6,7,8,9,10,11,12,13,14,15,16,17,18,19,20}&amp;$C34)*{1,2,3,4,5,6,7,8,9,10,11,12,13,14,15,16,17,18,19,20})</f>
        <v>0</v>
      </c>
      <c r="L34" s="258" cm="1">
        <f t="array" ref="L34">SUM(COUNTIF('LK HA'!$B$210:$AZ$235,{"",2,3,4,5,6,7,8,9,10,11,12,13,14,15,16,17,18,19,20}&amp;$C34)*{1,2,3,4,5,6,7,8,9,10,11,12,13,14,15,16,17,18,19,20})</f>
        <v>0</v>
      </c>
      <c r="M34" s="258" cm="1">
        <f t="array" ref="M34">SUM(COUNTIF('LK HA'!$B$236:$AZ$254,{"",2,3,4,5,6,7,8,9,10,11,12,13,14,15,16,17,18,19,20}&amp;$C34)*{1,2,3,4,5,6,7,8,9,10,11,12,13,14,15,16,17,18,19,20})</f>
        <v>0</v>
      </c>
      <c r="N34" s="258" cm="1">
        <f t="array" ref="N34">SUM(COUNTIF('LK HA'!$B$255:$AZ$261,{"",2,3,4,5,6,7,8,9,10,11,12,13,14,15,16,17,18,19,20}&amp;$C34)*{1,2,3,4,5,6,7,8,9,10,11,12,13,14,15,16,17,18,19,20})</f>
        <v>0</v>
      </c>
      <c r="O34" s="258" cm="1">
        <f t="array" ref="O34">SUM(COUNTIF('LK HA'!$B$262:$AZ$288,{"",2,3,4,5,6,7,8,9,10,11,12,13,14,15,16,17,18,19,20}&amp;$C34)*{1,2,3,4,5,6,7,8,9,10,11,12,13,14,15,16,17,18,19,20})</f>
        <v>0</v>
      </c>
      <c r="P34" s="258" cm="1">
        <f t="array" ref="P34">SUM(COUNTIF('LK HA'!$B$289:$AZ$304,{"",2,3,4,5,6,7,8,9,10,11,12,13,14,15,16,17,18,19,20}&amp;$C34)*{1,2,3,4,5,6,7,8,9,10,11,12,13,14,15,16,17,18,19,20})</f>
        <v>0</v>
      </c>
      <c r="Q34" s="258" cm="1">
        <f t="array" ref="Q34">SUM(COUNTIF('LK HA'!$B$305:$AZ$350,{"",2,3,4,5,6,7,8,9,10,11,12,13,14,15,16,17,18,19,20}&amp;$C34)*{1,2,3,4,5,6,7,8,9,10,11,12,13,14,15,16,17,18,19,20})</f>
        <v>0</v>
      </c>
      <c r="R34" s="258" cm="1">
        <f t="array" ref="R34">SUM(COUNTIF('LK HA'!$B$351:$AZ$375,{"",2,3,4,5,6,7,8,9,10,11,12,13,14,15,16,17,18,19,20}&amp;$C34)*{1,2,3,4,5,6,7,8,9,10,11,12,13,14,15,16,17,18,19,20})</f>
        <v>0</v>
      </c>
      <c r="S34" s="258" cm="1">
        <f t="array" ref="S34">SUM(COUNTIF('LK HA'!$B$376:$AZ$413,{"",2,3,4,5,6,7,8,9,10,11,12,13,14,15,16,17,18,19,20}&amp;$C34)*{1,2,3,4,5,6,7,8,9,10,11,12,13,14,15,16,17,18,19,20})</f>
        <v>0</v>
      </c>
      <c r="T34" s="258" cm="1">
        <f t="array" ref="T34">SUM(COUNTIF('LK HA'!$B$414:$AZ$460,{"",2,3,4,5,6,7,8,9,10,11,12,13,14,15,16,17,18,19,20}&amp;$C34)*{1,2,3,4,5,6,7,8,9,10,11,12,13,14,15,16,17,18,19,20})</f>
        <v>0</v>
      </c>
      <c r="U34" s="258" cm="1">
        <f t="array" ref="U34">SUM(COUNTIF('LK HA'!$B$461:$AZ$497,{"",2,3,4,5,6,7,8,9,10,11,12,13,14,15,16,17,18,19,20}&amp;$C34)*{1,2,3,4,5,6,7,8,9,10,11,12,13,14,15,16,17,18,19,20})</f>
        <v>0</v>
      </c>
      <c r="V34" s="258" cm="1">
        <f t="array" ref="V34">SUM(COUNTIF('LK HA'!$B$498:$AZ$553,{"",2,3,4,5,6,7,8,9,10,11,12,13,14,15,16,17,18,19,20}&amp;$C34)*{1,2,3,4,5,6,7,8,9,10,11,12,13,14,15,16,17,18,19,20})</f>
        <v>0</v>
      </c>
      <c r="W34" s="258" cm="1">
        <f t="array" ref="W34">SUM(COUNTIF('LK HA'!$B$554:$AZ$585,{"",2,3,4,5,6,7,8,9,10,11,12,13,14,15,16,17,18,19,20}&amp;$C34)*{1,2,3,4,5,6,7,8,9,10,11,12,13,14,15,16,17,18,19,20})</f>
        <v>0</v>
      </c>
      <c r="X34" s="258" cm="1">
        <f t="array" ref="X34">SUM(COUNTIF('LK HA'!$B$586:$AZ$609,{"",2,3,4,5,6,7,8,9,10,11,12,13,14,15,16,17,18,19,20}&amp;$C34)*{1,2,3,4,5,6,7,8,9,10,11,12,13,14,15,16,17,18,19,20})</f>
        <v>0</v>
      </c>
      <c r="Y34" s="258" cm="1">
        <f t="array" ref="Y34">SUM(COUNTIF('LK HA'!$B$610:$AZ$616,{"",2,3,4,5,6,7,8,9,10,11,12,13,14,15,16,17,18,19,20}&amp;$C34)*{1,2,3,4,5,6,7,8,9,10,11,12,13,14,15,16,17,18,19,20})</f>
        <v>0</v>
      </c>
      <c r="Z34" s="258" cm="1">
        <f t="array" ref="Z34">SUM(COUNTIF('LK HA'!$B$617:$AZ$625,{"",2,3,4,5,6,7,8,9,10,11,12,13,14,15,16,17,18,19,20}&amp;$C34)*{1,2,3,4,5,6,7,8,9,10,11,12,13,14,15,16,17,18,19,20})</f>
        <v>0</v>
      </c>
      <c r="AA34" s="258" cm="1">
        <f t="array" ref="AA34">SUM(COUNTIF('LK HA'!$B$626:$AZ$633,{"",2,3,4,5,6,7,8,9,10,11,12,13,14,15,16,17,18,19,20}&amp;$C34)*{1,2,3,4,5,6,7,8,9,10,11,12,13,14,15,16,17,18,19,20})</f>
        <v>0</v>
      </c>
      <c r="AB34" s="258" cm="1">
        <f t="array" ref="AB34">SUM(COUNTIF('LK HA'!$B$634:$AZ$646,{"",2,3,4,5,6,7,8,9,10,11,12,13,14,15,16,17,18,19,20}&amp;$C34)*{1,2,3,4,5,6,7,8,9,10,11,12,13,14,15,16,17,18,19,20})</f>
        <v>0</v>
      </c>
      <c r="AC34" s="258" cm="1">
        <f t="array" ref="AC34">SUM(COUNTIF('LK HA'!$B$647:$AZ$677,{"",2,3,4,5,6,7,8,9,10,11,12,13,14,15,16,17,18,19,20}&amp;$C34)*{1,2,3,4,5,6,7,8,9,10,11,12,13,14,15,16,17,18,19,20})</f>
        <v>0</v>
      </c>
      <c r="AD34" s="258" cm="1">
        <f t="array" ref="AD34">SUM(COUNTIF('LK HA'!$B$678:$AZ$692,{"",2,3,4,5,6,7,8,9,10,11,12,13,14,15,16,17,18,19,20}&amp;$C34)*{1,2,3,4,5,6,7,8,9,10,11,12,13,14,15,16,17,18,19,20})</f>
        <v>0</v>
      </c>
      <c r="AE34" s="258" cm="1">
        <f t="array" ref="AE34">SUM(COUNTIF('LK HA'!$B$693:$AZ$700,{"",2,3,4,5,6,7,8,9,10,11,12,13,14,15,16,17,18,19,20}&amp;$C34)*{1,2,3,4,5,6,7,8,9,10,11,12,13,14,15,16,17,18,19,20})</f>
        <v>0</v>
      </c>
      <c r="AF34" s="258" cm="1">
        <f t="array" ref="AF34">SUM(COUNTIF('LK HA'!$B$701:$AZ$719,{"",2,3,4,5,6,7,8,9,10,11,12,13,14,15,16,17,18,19,20}&amp;$C34)*{1,2,3,4,5,6,7,8,9,10,11,12,13,14,15,16,17,18,19,20})</f>
        <v>0</v>
      </c>
      <c r="AG34" s="258" cm="1">
        <f t="array" ref="AG34">SUM(COUNTIF('LK HA'!$B$720:$AZ$728,{"",2,3,4,5,6,7,8,9,10,11,12,13,14,15,16,17,18,19,20}&amp;$C34)*{1,2,3,4,5,6,7,8,9,10,11,12,13,14,15,16,17,18,19,20})</f>
        <v>0</v>
      </c>
      <c r="AH34" s="258" cm="1">
        <f t="array" ref="AH34">SUM(COUNTIF('LK HA'!$B$729:$AZ$737,{"",2,3,4,5,6,7,8,9,10,11,12,13,14,15,16,17,18,19,20}&amp;$C34)*{1,2,3,4,5,6,7,8,9,10,11,12,13,14,15,16,17,18,19,20})</f>
        <v>0</v>
      </c>
      <c r="AI34" s="258" cm="1">
        <f t="array" ref="AI34">SUM(COUNTIF('LK HA'!$B$738:$AZ$744,{"",2,3,4,5,6,7,8,9,10,11,12,13,14,15,16,17,18,19,20}&amp;$C34)*{1,2,3,4,5,6,7,8,9,10,11,12,13,14,15,16,17,18,19,20})</f>
        <v>0</v>
      </c>
      <c r="AJ34" s="258" cm="1">
        <f t="array" ref="AJ34">SUM(COUNTIF('LK HA'!$B$745:$AZ$751,{"",2,3,4,5,6,7,8,9,10,11,12,13,14,15,16,17,18,19,20}&amp;$C34)*{1,2,3,4,5,6,7,8,9,10,11,12,13,14,15,16,17,18,19,20})</f>
        <v>0</v>
      </c>
      <c r="AK34" s="258" cm="1">
        <f t="array" ref="AK34">SUM(COUNTIF('LK HA'!$B$752:$AZ$765,{"",2,3,4,5,6,7,8,9,10,11,12,13,14,15,16,17,18,19,20}&amp;$C34)*{1,2,3,4,5,6,7,8,9,10,11,12,13,14,15,16,17,18,19,20})</f>
        <v>0</v>
      </c>
      <c r="AL34" s="258" cm="1">
        <f t="array" ref="AL34">SUM(COUNTIF('LK HA'!$B$766:$AZ$773,{"",2,3,4,5,6,7,8,9,10,11,12,13,14,15,16,17,18,19,20}&amp;$C34)*{1,2,3,4,5,6,7,8,9,10,11,12,13,14,15,16,17,18,19,20})</f>
        <v>0</v>
      </c>
      <c r="AM34" s="258" cm="1">
        <f t="array" ref="AM34">SUM(COUNTIF('LK HA'!$B$774:$AZ$791,{"",2,3,4,5,6,7,8,9,10,11,12,13,14,15,16,17,18,19,20}&amp;$C34)*{1,2,3,4,5,6,7,8,9,10,11,12,13,14,15,16,17,18,19,20})</f>
        <v>0</v>
      </c>
      <c r="AN34" s="43">
        <f t="shared" si="5"/>
        <v>0</v>
      </c>
      <c r="AO34" s="48"/>
      <c r="AP34" s="258" cm="1">
        <f t="array" ref="AP34">SUM(COUNTIF('LK HA'!$B$7:$AZ$791,{"",2,3,4,5,6,7,8,9,10,11,12,13,14,15,16,17,18,19,20}&amp;$C34)*{1,2,3,4,5,6,7,8,9,10,11,12,13,14,15,16,17,18,19,20})</f>
        <v>0</v>
      </c>
    </row>
    <row r="35" spans="1:42" ht="15.6" hidden="1">
      <c r="A35" s="106" t="str">
        <f>IF(AN35=0,"ẩn",MAX($A$5:$A34)+1)</f>
        <v>ẩn</v>
      </c>
      <c r="B35" s="110" t="s">
        <v>27</v>
      </c>
      <c r="C35" s="111" t="s">
        <v>227</v>
      </c>
      <c r="D35" s="111" t="s">
        <v>7</v>
      </c>
      <c r="E35" s="259" cm="1">
        <f t="array" ref="E35">SUM(COUNTIF('LK HA'!$B$7:$AZ$64,{"",2,3,4,5,6,7,8,9,10,11,12,13,14,15,16,17,18,19,20}&amp;$C35)*{1,2,3,4,5,6,7,8,9,10,11,12,13,14,15,16,17,18,19,20})</f>
        <v>0</v>
      </c>
      <c r="F35" s="259" cm="1">
        <f t="array" ref="F35">SUM(COUNTIF('LK HA'!$B$65:$AZ$75,{"",2,3,4,5,6,7,8,9,10,11,12,13,14,15,16,17,18,19,20}&amp;$C35)*{1,2,3,4,5,6,7,8,9,10,11,12,13,14,15,16,17,18,19,20})</f>
        <v>0</v>
      </c>
      <c r="G35" s="259" cm="1">
        <f t="array" ref="G35">SUM(COUNTIF('LK HA'!$B$76:$AZ$96,{"",2,3,4,5,6,7,8,9,10,11,12,13,14,15,16,17,18,19,20}&amp;$C35)*{1,2,3,4,5,6,7,8,9,10,11,12,13,14,15,16,17,18,19,20})</f>
        <v>0</v>
      </c>
      <c r="H35" s="259" cm="1">
        <f t="array" ref="H35">SUM(COUNTIF('LK HA'!$B$97:$AZ$160,{"",2,3,4,5,6,7,8,9,10,11,12,13,14,15,16,17,18,19,20}&amp;$C35)*{1,2,3,4,5,6,7,8,9,10,11,12,13,14,15,16,17,18,19,20})</f>
        <v>0</v>
      </c>
      <c r="I35" s="259" cm="1">
        <f t="array" ref="I35">SUM(COUNTIF('LK HA'!$B$161:$AZ$164,{"",2,3,4,5,6,7,8,9,10,11,12,13,14,15,16,17,18,19,20}&amp;$C35)*{1,2,3,4,5,6,7,8,9,10,11,12,13,14,15,16,17,18,19,20})</f>
        <v>0</v>
      </c>
      <c r="J35" s="259" cm="1">
        <f t="array" ref="J35">SUM(COUNTIF('LK HA'!$B$165:$AZ$182,{"",2,3,4,5,6,7,8,9,10,11,12,13,14,15,16,17,18,19,20}&amp;$C35)*{1,2,3,4,5,6,7,8,9,10,11,12,13,14,15,16,17,18,19,20})</f>
        <v>0</v>
      </c>
      <c r="K35" s="259">
        <f>SUM(COUNTIF('LK HA'!$B$183:$AZ$209,{"",2,3,4,5,6,7,8,9,10,11,12,13,14,15,16,17,18,19,20}&amp;$C35)*{1,2,3,4,5,6,7,8,9,10,11,12,13,14,15,16,17,18,19,20})</f>
        <v>0</v>
      </c>
      <c r="L35" s="259" cm="1">
        <f t="array" ref="L35">SUM(COUNTIF('LK HA'!$B$210:$AZ$235,{"",2,3,4,5,6,7,8,9,10,11,12,13,14,15,16,17,18,19,20}&amp;$C35)*{1,2,3,4,5,6,7,8,9,10,11,12,13,14,15,16,17,18,19,20})</f>
        <v>0</v>
      </c>
      <c r="M35" s="259" cm="1">
        <f t="array" ref="M35">SUM(COUNTIF('LK HA'!$B$236:$AZ$254,{"",2,3,4,5,6,7,8,9,10,11,12,13,14,15,16,17,18,19,20}&amp;$C35)*{1,2,3,4,5,6,7,8,9,10,11,12,13,14,15,16,17,18,19,20})</f>
        <v>0</v>
      </c>
      <c r="N35" s="259" cm="1">
        <f t="array" ref="N35">SUM(COUNTIF('LK HA'!$B$255:$AZ$261,{"",2,3,4,5,6,7,8,9,10,11,12,13,14,15,16,17,18,19,20}&amp;$C35)*{1,2,3,4,5,6,7,8,9,10,11,12,13,14,15,16,17,18,19,20})</f>
        <v>0</v>
      </c>
      <c r="O35" s="259" cm="1">
        <f t="array" ref="O35">SUM(COUNTIF('LK HA'!$B$262:$AZ$288,{"",2,3,4,5,6,7,8,9,10,11,12,13,14,15,16,17,18,19,20}&amp;$C35)*{1,2,3,4,5,6,7,8,9,10,11,12,13,14,15,16,17,18,19,20})</f>
        <v>0</v>
      </c>
      <c r="P35" s="259" cm="1">
        <f t="array" ref="P35">SUM(COUNTIF('LK HA'!$B$289:$AZ$304,{"",2,3,4,5,6,7,8,9,10,11,12,13,14,15,16,17,18,19,20}&amp;$C35)*{1,2,3,4,5,6,7,8,9,10,11,12,13,14,15,16,17,18,19,20})</f>
        <v>0</v>
      </c>
      <c r="Q35" s="259" cm="1">
        <f t="array" ref="Q35">SUM(COUNTIF('LK HA'!$B$305:$AZ$350,{"",2,3,4,5,6,7,8,9,10,11,12,13,14,15,16,17,18,19,20}&amp;$C35)*{1,2,3,4,5,6,7,8,9,10,11,12,13,14,15,16,17,18,19,20})</f>
        <v>0</v>
      </c>
      <c r="R35" s="259" cm="1">
        <f t="array" ref="R35">SUM(COUNTIF('LK HA'!$B$351:$AZ$375,{"",2,3,4,5,6,7,8,9,10,11,12,13,14,15,16,17,18,19,20}&amp;$C35)*{1,2,3,4,5,6,7,8,9,10,11,12,13,14,15,16,17,18,19,20})</f>
        <v>0</v>
      </c>
      <c r="S35" s="259" cm="1">
        <f t="array" ref="S35">SUM(COUNTIF('LK HA'!$B$376:$AZ$413,{"",2,3,4,5,6,7,8,9,10,11,12,13,14,15,16,17,18,19,20}&amp;$C35)*{1,2,3,4,5,6,7,8,9,10,11,12,13,14,15,16,17,18,19,20})</f>
        <v>0</v>
      </c>
      <c r="T35" s="259" cm="1">
        <f t="array" ref="T35">SUM(COUNTIF('LK HA'!$B$414:$AZ$460,{"",2,3,4,5,6,7,8,9,10,11,12,13,14,15,16,17,18,19,20}&amp;$C35)*{1,2,3,4,5,6,7,8,9,10,11,12,13,14,15,16,17,18,19,20})</f>
        <v>0</v>
      </c>
      <c r="U35" s="259" cm="1">
        <f t="array" ref="U35">SUM(COUNTIF('LK HA'!$B$461:$AZ$497,{"",2,3,4,5,6,7,8,9,10,11,12,13,14,15,16,17,18,19,20}&amp;$C35)*{1,2,3,4,5,6,7,8,9,10,11,12,13,14,15,16,17,18,19,20})</f>
        <v>0</v>
      </c>
      <c r="V35" s="259" cm="1">
        <f t="array" ref="V35">SUM(COUNTIF('LK HA'!$B$498:$AZ$553,{"",2,3,4,5,6,7,8,9,10,11,12,13,14,15,16,17,18,19,20}&amp;$C35)*{1,2,3,4,5,6,7,8,9,10,11,12,13,14,15,16,17,18,19,20})</f>
        <v>0</v>
      </c>
      <c r="W35" s="259" cm="1">
        <f t="array" ref="W35">SUM(COUNTIF('LK HA'!$B$554:$AZ$585,{"",2,3,4,5,6,7,8,9,10,11,12,13,14,15,16,17,18,19,20}&amp;$C35)*{1,2,3,4,5,6,7,8,9,10,11,12,13,14,15,16,17,18,19,20})</f>
        <v>0</v>
      </c>
      <c r="X35" s="259" cm="1">
        <f t="array" ref="X35">SUM(COUNTIF('LK HA'!$B$586:$AZ$609,{"",2,3,4,5,6,7,8,9,10,11,12,13,14,15,16,17,18,19,20}&amp;$C35)*{1,2,3,4,5,6,7,8,9,10,11,12,13,14,15,16,17,18,19,20})</f>
        <v>0</v>
      </c>
      <c r="Y35" s="259" cm="1">
        <f t="array" ref="Y35">SUM(COUNTIF('LK HA'!$B$610:$AZ$616,{"",2,3,4,5,6,7,8,9,10,11,12,13,14,15,16,17,18,19,20}&amp;$C35)*{1,2,3,4,5,6,7,8,9,10,11,12,13,14,15,16,17,18,19,20})</f>
        <v>0</v>
      </c>
      <c r="Z35" s="259" cm="1">
        <f t="array" ref="Z35">SUM(COUNTIF('LK HA'!$B$617:$AZ$625,{"",2,3,4,5,6,7,8,9,10,11,12,13,14,15,16,17,18,19,20}&amp;$C35)*{1,2,3,4,5,6,7,8,9,10,11,12,13,14,15,16,17,18,19,20})</f>
        <v>0</v>
      </c>
      <c r="AA35" s="259" cm="1">
        <f t="array" ref="AA35">SUM(COUNTIF('LK HA'!$B$626:$AZ$633,{"",2,3,4,5,6,7,8,9,10,11,12,13,14,15,16,17,18,19,20}&amp;$C35)*{1,2,3,4,5,6,7,8,9,10,11,12,13,14,15,16,17,18,19,20})</f>
        <v>0</v>
      </c>
      <c r="AB35" s="259" cm="1">
        <f t="array" ref="AB35">SUM(COUNTIF('LK HA'!$B$634:$AZ$646,{"",2,3,4,5,6,7,8,9,10,11,12,13,14,15,16,17,18,19,20}&amp;$C35)*{1,2,3,4,5,6,7,8,9,10,11,12,13,14,15,16,17,18,19,20})</f>
        <v>0</v>
      </c>
      <c r="AC35" s="259" cm="1">
        <f t="array" ref="AC35">SUM(COUNTIF('LK HA'!$B$647:$AZ$677,{"",2,3,4,5,6,7,8,9,10,11,12,13,14,15,16,17,18,19,20}&amp;$C35)*{1,2,3,4,5,6,7,8,9,10,11,12,13,14,15,16,17,18,19,20})</f>
        <v>0</v>
      </c>
      <c r="AD35" s="259" cm="1">
        <f t="array" ref="AD35">SUM(COUNTIF('LK HA'!$B$678:$AZ$692,{"",2,3,4,5,6,7,8,9,10,11,12,13,14,15,16,17,18,19,20}&amp;$C35)*{1,2,3,4,5,6,7,8,9,10,11,12,13,14,15,16,17,18,19,20})</f>
        <v>0</v>
      </c>
      <c r="AE35" s="259" cm="1">
        <f t="array" ref="AE35">SUM(COUNTIF('LK HA'!$B$693:$AZ$700,{"",2,3,4,5,6,7,8,9,10,11,12,13,14,15,16,17,18,19,20}&amp;$C35)*{1,2,3,4,5,6,7,8,9,10,11,12,13,14,15,16,17,18,19,20})</f>
        <v>0</v>
      </c>
      <c r="AF35" s="259" cm="1">
        <f t="array" ref="AF35">SUM(COUNTIF('LK HA'!$B$701:$AZ$719,{"",2,3,4,5,6,7,8,9,10,11,12,13,14,15,16,17,18,19,20}&amp;$C35)*{1,2,3,4,5,6,7,8,9,10,11,12,13,14,15,16,17,18,19,20})</f>
        <v>0</v>
      </c>
      <c r="AG35" s="259" cm="1">
        <f t="array" ref="AG35">SUM(COUNTIF('LK HA'!$B$720:$AZ$728,{"",2,3,4,5,6,7,8,9,10,11,12,13,14,15,16,17,18,19,20}&amp;$C35)*{1,2,3,4,5,6,7,8,9,10,11,12,13,14,15,16,17,18,19,20})</f>
        <v>0</v>
      </c>
      <c r="AH35" s="259" cm="1">
        <f t="array" ref="AH35">SUM(COUNTIF('LK HA'!$B$729:$AZ$737,{"",2,3,4,5,6,7,8,9,10,11,12,13,14,15,16,17,18,19,20}&amp;$C35)*{1,2,3,4,5,6,7,8,9,10,11,12,13,14,15,16,17,18,19,20})</f>
        <v>0</v>
      </c>
      <c r="AI35" s="259" cm="1">
        <f t="array" ref="AI35">SUM(COUNTIF('LK HA'!$B$738:$AZ$744,{"",2,3,4,5,6,7,8,9,10,11,12,13,14,15,16,17,18,19,20}&amp;$C35)*{1,2,3,4,5,6,7,8,9,10,11,12,13,14,15,16,17,18,19,20})</f>
        <v>0</v>
      </c>
      <c r="AJ35" s="259" cm="1">
        <f t="array" ref="AJ35">SUM(COUNTIF('LK HA'!$B$745:$AZ$751,{"",2,3,4,5,6,7,8,9,10,11,12,13,14,15,16,17,18,19,20}&amp;$C35)*{1,2,3,4,5,6,7,8,9,10,11,12,13,14,15,16,17,18,19,20})</f>
        <v>0</v>
      </c>
      <c r="AK35" s="259" cm="1">
        <f t="array" ref="AK35">SUM(COUNTIF('LK HA'!$B$752:$AZ$765,{"",2,3,4,5,6,7,8,9,10,11,12,13,14,15,16,17,18,19,20}&amp;$C35)*{1,2,3,4,5,6,7,8,9,10,11,12,13,14,15,16,17,18,19,20})</f>
        <v>0</v>
      </c>
      <c r="AL35" s="259" cm="1">
        <f t="array" ref="AL35">SUM(COUNTIF('LK HA'!$B$766:$AZ$773,{"",2,3,4,5,6,7,8,9,10,11,12,13,14,15,16,17,18,19,20}&amp;$C35)*{1,2,3,4,5,6,7,8,9,10,11,12,13,14,15,16,17,18,19,20})</f>
        <v>0</v>
      </c>
      <c r="AM35" s="259" cm="1">
        <f t="array" ref="AM35">SUM(COUNTIF('LK HA'!$B$774:$AZ$791,{"",2,3,4,5,6,7,8,9,10,11,12,13,14,15,16,17,18,19,20}&amp;$C35)*{1,2,3,4,5,6,7,8,9,10,11,12,13,14,15,16,17,18,19,20})</f>
        <v>0</v>
      </c>
      <c r="AN35" s="108">
        <f t="shared" si="5"/>
        <v>0</v>
      </c>
      <c r="AO35" s="115"/>
      <c r="AP35" s="259" cm="1">
        <f t="array" ref="AP35">SUM(COUNTIF('LK HA'!$B$7:$AZ$791,{"",2,3,4,5,6,7,8,9,10,11,12,13,14,15,16,17,18,19,20}&amp;$C35)*{1,2,3,4,5,6,7,8,9,10,11,12,13,14,15,16,17,18,19,20})</f>
        <v>0</v>
      </c>
    </row>
    <row r="36" spans="1:42" s="39" customFormat="1" ht="15.6" hidden="1">
      <c r="A36" s="40" t="str">
        <f>IF(AN36=0,"ẩn",MAX($A$5:$A35)+1)</f>
        <v>ẩn</v>
      </c>
      <c r="B36" s="45" t="s">
        <v>198</v>
      </c>
      <c r="C36" s="46" t="s">
        <v>256</v>
      </c>
      <c r="D36" s="46" t="s">
        <v>7</v>
      </c>
      <c r="E36" s="258" cm="1">
        <f t="array" ref="E36">SUM(COUNTIF('LK HA'!$B$7:$AZ$64,{"",2,3,4,5,6,7,8,9,10,11,12,13,14,15,16,17,18,19,20}&amp;$C36)*{1,2,3,4,5,6,7,8,9,10,11,12,13,14,15,16,17,18,19,20})</f>
        <v>0</v>
      </c>
      <c r="F36" s="258" cm="1">
        <f t="array" ref="F36">SUM(COUNTIF('LK HA'!$B$65:$AZ$75,{"",2,3,4,5,6,7,8,9,10,11,12,13,14,15,16,17,18,19,20}&amp;$C36)*{1,2,3,4,5,6,7,8,9,10,11,12,13,14,15,16,17,18,19,20})</f>
        <v>0</v>
      </c>
      <c r="G36" s="258" cm="1">
        <f t="array" ref="G36">SUM(COUNTIF('LK HA'!$B$76:$AZ$96,{"",2,3,4,5,6,7,8,9,10,11,12,13,14,15,16,17,18,19,20}&amp;$C36)*{1,2,3,4,5,6,7,8,9,10,11,12,13,14,15,16,17,18,19,20})</f>
        <v>0</v>
      </c>
      <c r="H36" s="258" cm="1">
        <f t="array" ref="H36">SUM(COUNTIF('LK HA'!$B$97:$AZ$160,{"",2,3,4,5,6,7,8,9,10,11,12,13,14,15,16,17,18,19,20}&amp;$C36)*{1,2,3,4,5,6,7,8,9,10,11,12,13,14,15,16,17,18,19,20})</f>
        <v>0</v>
      </c>
      <c r="I36" s="258" cm="1">
        <f t="array" ref="I36">SUM(COUNTIF('LK HA'!$B$161:$AZ$164,{"",2,3,4,5,6,7,8,9,10,11,12,13,14,15,16,17,18,19,20}&amp;$C36)*{1,2,3,4,5,6,7,8,9,10,11,12,13,14,15,16,17,18,19,20})</f>
        <v>0</v>
      </c>
      <c r="J36" s="258" cm="1">
        <f t="array" ref="J36">SUM(COUNTIF('LK HA'!$B$165:$AZ$182,{"",2,3,4,5,6,7,8,9,10,11,12,13,14,15,16,17,18,19,20}&amp;$C36)*{1,2,3,4,5,6,7,8,9,10,11,12,13,14,15,16,17,18,19,20})</f>
        <v>0</v>
      </c>
      <c r="K36" s="258">
        <f>SUM(COUNTIF('LK HA'!$B$183:$AZ$209,{"",2,3,4,5,6,7,8,9,10,11,12,13,14,15,16,17,18,19,20}&amp;$C36)*{1,2,3,4,5,6,7,8,9,10,11,12,13,14,15,16,17,18,19,20})</f>
        <v>0</v>
      </c>
      <c r="L36" s="258" cm="1">
        <f t="array" ref="L36">SUM(COUNTIF('LK HA'!$B$210:$AZ$235,{"",2,3,4,5,6,7,8,9,10,11,12,13,14,15,16,17,18,19,20}&amp;$C36)*{1,2,3,4,5,6,7,8,9,10,11,12,13,14,15,16,17,18,19,20})</f>
        <v>0</v>
      </c>
      <c r="M36" s="258" cm="1">
        <f t="array" ref="M36">SUM(COUNTIF('LK HA'!$B$236:$AZ$254,{"",2,3,4,5,6,7,8,9,10,11,12,13,14,15,16,17,18,19,20}&amp;$C36)*{1,2,3,4,5,6,7,8,9,10,11,12,13,14,15,16,17,18,19,20})</f>
        <v>0</v>
      </c>
      <c r="N36" s="258" cm="1">
        <f t="array" ref="N36">SUM(COUNTIF('LK HA'!$B$255:$AZ$261,{"",2,3,4,5,6,7,8,9,10,11,12,13,14,15,16,17,18,19,20}&amp;$C36)*{1,2,3,4,5,6,7,8,9,10,11,12,13,14,15,16,17,18,19,20})</f>
        <v>0</v>
      </c>
      <c r="O36" s="258" cm="1">
        <f t="array" ref="O36">SUM(COUNTIF('LK HA'!$B$262:$AZ$288,{"",2,3,4,5,6,7,8,9,10,11,12,13,14,15,16,17,18,19,20}&amp;$C36)*{1,2,3,4,5,6,7,8,9,10,11,12,13,14,15,16,17,18,19,20})</f>
        <v>0</v>
      </c>
      <c r="P36" s="258" cm="1">
        <f t="array" ref="P36">SUM(COUNTIF('LK HA'!$B$289:$AZ$304,{"",2,3,4,5,6,7,8,9,10,11,12,13,14,15,16,17,18,19,20}&amp;$C36)*{1,2,3,4,5,6,7,8,9,10,11,12,13,14,15,16,17,18,19,20})</f>
        <v>0</v>
      </c>
      <c r="Q36" s="258" cm="1">
        <f t="array" ref="Q36">SUM(COUNTIF('LK HA'!$B$305:$AZ$350,{"",2,3,4,5,6,7,8,9,10,11,12,13,14,15,16,17,18,19,20}&amp;$C36)*{1,2,3,4,5,6,7,8,9,10,11,12,13,14,15,16,17,18,19,20})</f>
        <v>0</v>
      </c>
      <c r="R36" s="258" cm="1">
        <f t="array" ref="R36">SUM(COUNTIF('LK HA'!$B$351:$AZ$375,{"",2,3,4,5,6,7,8,9,10,11,12,13,14,15,16,17,18,19,20}&amp;$C36)*{1,2,3,4,5,6,7,8,9,10,11,12,13,14,15,16,17,18,19,20})</f>
        <v>0</v>
      </c>
      <c r="S36" s="258" cm="1">
        <f t="array" ref="S36">SUM(COUNTIF('LK HA'!$B$376:$AZ$413,{"",2,3,4,5,6,7,8,9,10,11,12,13,14,15,16,17,18,19,20}&amp;$C36)*{1,2,3,4,5,6,7,8,9,10,11,12,13,14,15,16,17,18,19,20})</f>
        <v>0</v>
      </c>
      <c r="T36" s="258" cm="1">
        <f t="array" ref="T36">SUM(COUNTIF('LK HA'!$B$414:$AZ$460,{"",2,3,4,5,6,7,8,9,10,11,12,13,14,15,16,17,18,19,20}&amp;$C36)*{1,2,3,4,5,6,7,8,9,10,11,12,13,14,15,16,17,18,19,20})</f>
        <v>0</v>
      </c>
      <c r="U36" s="258" cm="1">
        <f t="array" ref="U36">SUM(COUNTIF('LK HA'!$B$461:$AZ$497,{"",2,3,4,5,6,7,8,9,10,11,12,13,14,15,16,17,18,19,20}&amp;$C36)*{1,2,3,4,5,6,7,8,9,10,11,12,13,14,15,16,17,18,19,20})</f>
        <v>0</v>
      </c>
      <c r="V36" s="258" cm="1">
        <f t="array" ref="V36">SUM(COUNTIF('LK HA'!$B$498:$AZ$553,{"",2,3,4,5,6,7,8,9,10,11,12,13,14,15,16,17,18,19,20}&amp;$C36)*{1,2,3,4,5,6,7,8,9,10,11,12,13,14,15,16,17,18,19,20})</f>
        <v>0</v>
      </c>
      <c r="W36" s="258" cm="1">
        <f t="array" ref="W36">SUM(COUNTIF('LK HA'!$B$554:$AZ$585,{"",2,3,4,5,6,7,8,9,10,11,12,13,14,15,16,17,18,19,20}&amp;$C36)*{1,2,3,4,5,6,7,8,9,10,11,12,13,14,15,16,17,18,19,20})</f>
        <v>0</v>
      </c>
      <c r="X36" s="258" cm="1">
        <f t="array" ref="X36">SUM(COUNTIF('LK HA'!$B$586:$AZ$609,{"",2,3,4,5,6,7,8,9,10,11,12,13,14,15,16,17,18,19,20}&amp;$C36)*{1,2,3,4,5,6,7,8,9,10,11,12,13,14,15,16,17,18,19,20})</f>
        <v>0</v>
      </c>
      <c r="Y36" s="258" cm="1">
        <f t="array" ref="Y36">SUM(COUNTIF('LK HA'!$B$610:$AZ$616,{"",2,3,4,5,6,7,8,9,10,11,12,13,14,15,16,17,18,19,20}&amp;$C36)*{1,2,3,4,5,6,7,8,9,10,11,12,13,14,15,16,17,18,19,20})</f>
        <v>0</v>
      </c>
      <c r="Z36" s="258" cm="1">
        <f t="array" ref="Z36">SUM(COUNTIF('LK HA'!$B$617:$AZ$625,{"",2,3,4,5,6,7,8,9,10,11,12,13,14,15,16,17,18,19,20}&amp;$C36)*{1,2,3,4,5,6,7,8,9,10,11,12,13,14,15,16,17,18,19,20})</f>
        <v>0</v>
      </c>
      <c r="AA36" s="258" cm="1">
        <f t="array" ref="AA36">SUM(COUNTIF('LK HA'!$B$626:$AZ$633,{"",2,3,4,5,6,7,8,9,10,11,12,13,14,15,16,17,18,19,20}&amp;$C36)*{1,2,3,4,5,6,7,8,9,10,11,12,13,14,15,16,17,18,19,20})</f>
        <v>0</v>
      </c>
      <c r="AB36" s="258" cm="1">
        <f t="array" ref="AB36">SUM(COUNTIF('LK HA'!$B$634:$AZ$646,{"",2,3,4,5,6,7,8,9,10,11,12,13,14,15,16,17,18,19,20}&amp;$C36)*{1,2,3,4,5,6,7,8,9,10,11,12,13,14,15,16,17,18,19,20})</f>
        <v>0</v>
      </c>
      <c r="AC36" s="258" cm="1">
        <f t="array" ref="AC36">SUM(COUNTIF('LK HA'!$B$647:$AZ$677,{"",2,3,4,5,6,7,8,9,10,11,12,13,14,15,16,17,18,19,20}&amp;$C36)*{1,2,3,4,5,6,7,8,9,10,11,12,13,14,15,16,17,18,19,20})</f>
        <v>0</v>
      </c>
      <c r="AD36" s="258" cm="1">
        <f t="array" ref="AD36">SUM(COUNTIF('LK HA'!$B$678:$AZ$692,{"",2,3,4,5,6,7,8,9,10,11,12,13,14,15,16,17,18,19,20}&amp;$C36)*{1,2,3,4,5,6,7,8,9,10,11,12,13,14,15,16,17,18,19,20})</f>
        <v>0</v>
      </c>
      <c r="AE36" s="258" cm="1">
        <f t="array" ref="AE36">SUM(COUNTIF('LK HA'!$B$693:$AZ$700,{"",2,3,4,5,6,7,8,9,10,11,12,13,14,15,16,17,18,19,20}&amp;$C36)*{1,2,3,4,5,6,7,8,9,10,11,12,13,14,15,16,17,18,19,20})</f>
        <v>0</v>
      </c>
      <c r="AF36" s="258" cm="1">
        <f t="array" ref="AF36">SUM(COUNTIF('LK HA'!$B$701:$AZ$719,{"",2,3,4,5,6,7,8,9,10,11,12,13,14,15,16,17,18,19,20}&amp;$C36)*{1,2,3,4,5,6,7,8,9,10,11,12,13,14,15,16,17,18,19,20})</f>
        <v>0</v>
      </c>
      <c r="AG36" s="258" cm="1">
        <f t="array" ref="AG36">SUM(COUNTIF('LK HA'!$B$720:$AZ$728,{"",2,3,4,5,6,7,8,9,10,11,12,13,14,15,16,17,18,19,20}&amp;$C36)*{1,2,3,4,5,6,7,8,9,10,11,12,13,14,15,16,17,18,19,20})</f>
        <v>0</v>
      </c>
      <c r="AH36" s="258" cm="1">
        <f t="array" ref="AH36">SUM(COUNTIF('LK HA'!$B$729:$AZ$737,{"",2,3,4,5,6,7,8,9,10,11,12,13,14,15,16,17,18,19,20}&amp;$C36)*{1,2,3,4,5,6,7,8,9,10,11,12,13,14,15,16,17,18,19,20})</f>
        <v>0</v>
      </c>
      <c r="AI36" s="258" cm="1">
        <f t="array" ref="AI36">SUM(COUNTIF('LK HA'!$B$738:$AZ$744,{"",2,3,4,5,6,7,8,9,10,11,12,13,14,15,16,17,18,19,20}&amp;$C36)*{1,2,3,4,5,6,7,8,9,10,11,12,13,14,15,16,17,18,19,20})</f>
        <v>0</v>
      </c>
      <c r="AJ36" s="258" cm="1">
        <f t="array" ref="AJ36">SUM(COUNTIF('LK HA'!$B$745:$AZ$751,{"",2,3,4,5,6,7,8,9,10,11,12,13,14,15,16,17,18,19,20}&amp;$C36)*{1,2,3,4,5,6,7,8,9,10,11,12,13,14,15,16,17,18,19,20})</f>
        <v>0</v>
      </c>
      <c r="AK36" s="258" cm="1">
        <f t="array" ref="AK36">SUM(COUNTIF('LK HA'!$B$752:$AZ$765,{"",2,3,4,5,6,7,8,9,10,11,12,13,14,15,16,17,18,19,20}&amp;$C36)*{1,2,3,4,5,6,7,8,9,10,11,12,13,14,15,16,17,18,19,20})</f>
        <v>0</v>
      </c>
      <c r="AL36" s="258" cm="1">
        <f t="array" ref="AL36">SUM(COUNTIF('LK HA'!$B$766:$AZ$773,{"",2,3,4,5,6,7,8,9,10,11,12,13,14,15,16,17,18,19,20}&amp;$C36)*{1,2,3,4,5,6,7,8,9,10,11,12,13,14,15,16,17,18,19,20})</f>
        <v>0</v>
      </c>
      <c r="AM36" s="258" cm="1">
        <f t="array" ref="AM36">SUM(COUNTIF('LK HA'!$B$774:$AZ$791,{"",2,3,4,5,6,7,8,9,10,11,12,13,14,15,16,17,18,19,20}&amp;$C36)*{1,2,3,4,5,6,7,8,9,10,11,12,13,14,15,16,17,18,19,20})</f>
        <v>0</v>
      </c>
      <c r="AN36" s="43">
        <f t="shared" si="5"/>
        <v>0</v>
      </c>
      <c r="AO36" s="48"/>
      <c r="AP36" s="258" cm="1">
        <f t="array" ref="AP36">SUM(COUNTIF('LK HA'!$B$7:$AZ$791,{"",2,3,4,5,6,7,8,9,10,11,12,13,14,15,16,17,18,19,20}&amp;$C36)*{1,2,3,4,5,6,7,8,9,10,11,12,13,14,15,16,17,18,19,20})</f>
        <v>0</v>
      </c>
    </row>
    <row r="37" spans="1:42" s="39" customFormat="1" ht="15.6" hidden="1">
      <c r="A37" s="40" t="str">
        <f>IF(AN37=0,"ẩn",MAX($A$5:$A36)+1)</f>
        <v>ẩn</v>
      </c>
      <c r="B37" s="45" t="s">
        <v>437</v>
      </c>
      <c r="C37" s="46" t="s">
        <v>438</v>
      </c>
      <c r="D37" s="46" t="s">
        <v>7</v>
      </c>
      <c r="E37" s="258" cm="1">
        <f t="array" ref="E37">SUM(COUNTIF('LK HA'!$B$7:$AZ$64,{"",2,3,4,5,6,7,8,9,10,11,12,13,14,15,16,17,18,19,20}&amp;$C37)*{1,2,3,4,5,6,7,8,9,10,11,12,13,14,15,16,17,18,19,20})</f>
        <v>0</v>
      </c>
      <c r="F37" s="258" cm="1">
        <f t="array" ref="F37">SUM(COUNTIF('LK HA'!$B$65:$AZ$75,{"",2,3,4,5,6,7,8,9,10,11,12,13,14,15,16,17,18,19,20}&amp;$C37)*{1,2,3,4,5,6,7,8,9,10,11,12,13,14,15,16,17,18,19,20})</f>
        <v>0</v>
      </c>
      <c r="G37" s="258" cm="1">
        <f t="array" ref="G37">SUM(COUNTIF('LK HA'!$B$76:$AZ$96,{"",2,3,4,5,6,7,8,9,10,11,12,13,14,15,16,17,18,19,20}&amp;$C37)*{1,2,3,4,5,6,7,8,9,10,11,12,13,14,15,16,17,18,19,20})</f>
        <v>0</v>
      </c>
      <c r="H37" s="258" cm="1">
        <f t="array" ref="H37">SUM(COUNTIF('LK HA'!$B$97:$AZ$160,{"",2,3,4,5,6,7,8,9,10,11,12,13,14,15,16,17,18,19,20}&amp;$C37)*{1,2,3,4,5,6,7,8,9,10,11,12,13,14,15,16,17,18,19,20})</f>
        <v>0</v>
      </c>
      <c r="I37" s="258" cm="1">
        <f t="array" ref="I37">SUM(COUNTIF('LK HA'!$B$161:$AZ$164,{"",2,3,4,5,6,7,8,9,10,11,12,13,14,15,16,17,18,19,20}&amp;$C37)*{1,2,3,4,5,6,7,8,9,10,11,12,13,14,15,16,17,18,19,20})</f>
        <v>0</v>
      </c>
      <c r="J37" s="258" cm="1">
        <f t="array" ref="J37">SUM(COUNTIF('LK HA'!$B$165:$AZ$182,{"",2,3,4,5,6,7,8,9,10,11,12,13,14,15,16,17,18,19,20}&amp;$C37)*{1,2,3,4,5,6,7,8,9,10,11,12,13,14,15,16,17,18,19,20})</f>
        <v>0</v>
      </c>
      <c r="K37" s="258">
        <f>SUM(COUNTIF('LK HA'!$B$183:$AZ$209,{"",2,3,4,5,6,7,8,9,10,11,12,13,14,15,16,17,18,19,20}&amp;$C37)*{1,2,3,4,5,6,7,8,9,10,11,12,13,14,15,16,17,18,19,20})</f>
        <v>0</v>
      </c>
      <c r="L37" s="258" cm="1">
        <f t="array" ref="L37">SUM(COUNTIF('LK HA'!$B$210:$AZ$235,{"",2,3,4,5,6,7,8,9,10,11,12,13,14,15,16,17,18,19,20}&amp;$C37)*{1,2,3,4,5,6,7,8,9,10,11,12,13,14,15,16,17,18,19,20})</f>
        <v>0</v>
      </c>
      <c r="M37" s="258" cm="1">
        <f t="array" ref="M37">SUM(COUNTIF('LK HA'!$B$236:$AZ$254,{"",2,3,4,5,6,7,8,9,10,11,12,13,14,15,16,17,18,19,20}&amp;$C37)*{1,2,3,4,5,6,7,8,9,10,11,12,13,14,15,16,17,18,19,20})</f>
        <v>0</v>
      </c>
      <c r="N37" s="258" cm="1">
        <f t="array" ref="N37">SUM(COUNTIF('LK HA'!$B$255:$AZ$261,{"",2,3,4,5,6,7,8,9,10,11,12,13,14,15,16,17,18,19,20}&amp;$C37)*{1,2,3,4,5,6,7,8,9,10,11,12,13,14,15,16,17,18,19,20})</f>
        <v>0</v>
      </c>
      <c r="O37" s="258" cm="1">
        <f t="array" ref="O37">SUM(COUNTIF('LK HA'!$B$262:$AZ$288,{"",2,3,4,5,6,7,8,9,10,11,12,13,14,15,16,17,18,19,20}&amp;$C37)*{1,2,3,4,5,6,7,8,9,10,11,12,13,14,15,16,17,18,19,20})</f>
        <v>0</v>
      </c>
      <c r="P37" s="258" cm="1">
        <f t="array" ref="P37">SUM(COUNTIF('LK HA'!$B$289:$AZ$304,{"",2,3,4,5,6,7,8,9,10,11,12,13,14,15,16,17,18,19,20}&amp;$C37)*{1,2,3,4,5,6,7,8,9,10,11,12,13,14,15,16,17,18,19,20})</f>
        <v>0</v>
      </c>
      <c r="Q37" s="258" cm="1">
        <f t="array" ref="Q37">SUM(COUNTIF('LK HA'!$B$305:$AZ$350,{"",2,3,4,5,6,7,8,9,10,11,12,13,14,15,16,17,18,19,20}&amp;$C37)*{1,2,3,4,5,6,7,8,9,10,11,12,13,14,15,16,17,18,19,20})</f>
        <v>0</v>
      </c>
      <c r="R37" s="258" cm="1">
        <f t="array" ref="R37">SUM(COUNTIF('LK HA'!$B$351:$AZ$375,{"",2,3,4,5,6,7,8,9,10,11,12,13,14,15,16,17,18,19,20}&amp;$C37)*{1,2,3,4,5,6,7,8,9,10,11,12,13,14,15,16,17,18,19,20})</f>
        <v>0</v>
      </c>
      <c r="S37" s="258" cm="1">
        <f t="array" ref="S37">SUM(COUNTIF('LK HA'!$B$376:$AZ$413,{"",2,3,4,5,6,7,8,9,10,11,12,13,14,15,16,17,18,19,20}&amp;$C37)*{1,2,3,4,5,6,7,8,9,10,11,12,13,14,15,16,17,18,19,20})</f>
        <v>0</v>
      </c>
      <c r="T37" s="258" cm="1">
        <f t="array" ref="T37">SUM(COUNTIF('LK HA'!$B$414:$AZ$460,{"",2,3,4,5,6,7,8,9,10,11,12,13,14,15,16,17,18,19,20}&amp;$C37)*{1,2,3,4,5,6,7,8,9,10,11,12,13,14,15,16,17,18,19,20})</f>
        <v>0</v>
      </c>
      <c r="U37" s="258" cm="1">
        <f t="array" ref="U37">SUM(COUNTIF('LK HA'!$B$461:$AZ$497,{"",2,3,4,5,6,7,8,9,10,11,12,13,14,15,16,17,18,19,20}&amp;$C37)*{1,2,3,4,5,6,7,8,9,10,11,12,13,14,15,16,17,18,19,20})</f>
        <v>0</v>
      </c>
      <c r="V37" s="258" cm="1">
        <f t="array" ref="V37">SUM(COUNTIF('LK HA'!$B$498:$AZ$553,{"",2,3,4,5,6,7,8,9,10,11,12,13,14,15,16,17,18,19,20}&amp;$C37)*{1,2,3,4,5,6,7,8,9,10,11,12,13,14,15,16,17,18,19,20})</f>
        <v>0</v>
      </c>
      <c r="W37" s="258" cm="1">
        <f t="array" ref="W37">SUM(COUNTIF('LK HA'!$B$554:$AZ$585,{"",2,3,4,5,6,7,8,9,10,11,12,13,14,15,16,17,18,19,20}&amp;$C37)*{1,2,3,4,5,6,7,8,9,10,11,12,13,14,15,16,17,18,19,20})</f>
        <v>0</v>
      </c>
      <c r="X37" s="258" cm="1">
        <f t="array" ref="X37">SUM(COUNTIF('LK HA'!$B$586:$AZ$609,{"",2,3,4,5,6,7,8,9,10,11,12,13,14,15,16,17,18,19,20}&amp;$C37)*{1,2,3,4,5,6,7,8,9,10,11,12,13,14,15,16,17,18,19,20})</f>
        <v>0</v>
      </c>
      <c r="Y37" s="258" cm="1">
        <f t="array" ref="Y37">SUM(COUNTIF('LK HA'!$B$610:$AZ$616,{"",2,3,4,5,6,7,8,9,10,11,12,13,14,15,16,17,18,19,20}&amp;$C37)*{1,2,3,4,5,6,7,8,9,10,11,12,13,14,15,16,17,18,19,20})</f>
        <v>0</v>
      </c>
      <c r="Z37" s="258" cm="1">
        <f t="array" ref="Z37">SUM(COUNTIF('LK HA'!$B$617:$AZ$625,{"",2,3,4,5,6,7,8,9,10,11,12,13,14,15,16,17,18,19,20}&amp;$C37)*{1,2,3,4,5,6,7,8,9,10,11,12,13,14,15,16,17,18,19,20})</f>
        <v>0</v>
      </c>
      <c r="AA37" s="258" cm="1">
        <f t="array" ref="AA37">SUM(COUNTIF('LK HA'!$B$626:$AZ$633,{"",2,3,4,5,6,7,8,9,10,11,12,13,14,15,16,17,18,19,20}&amp;$C37)*{1,2,3,4,5,6,7,8,9,10,11,12,13,14,15,16,17,18,19,20})</f>
        <v>0</v>
      </c>
      <c r="AB37" s="258" cm="1">
        <f t="array" ref="AB37">SUM(COUNTIF('LK HA'!$B$634:$AZ$646,{"",2,3,4,5,6,7,8,9,10,11,12,13,14,15,16,17,18,19,20}&amp;$C37)*{1,2,3,4,5,6,7,8,9,10,11,12,13,14,15,16,17,18,19,20})</f>
        <v>0</v>
      </c>
      <c r="AC37" s="258" cm="1">
        <f t="array" ref="AC37">SUM(COUNTIF('LK HA'!$B$647:$AZ$677,{"",2,3,4,5,6,7,8,9,10,11,12,13,14,15,16,17,18,19,20}&amp;$C37)*{1,2,3,4,5,6,7,8,9,10,11,12,13,14,15,16,17,18,19,20})</f>
        <v>0</v>
      </c>
      <c r="AD37" s="258" cm="1">
        <f t="array" ref="AD37">SUM(COUNTIF('LK HA'!$B$678:$AZ$692,{"",2,3,4,5,6,7,8,9,10,11,12,13,14,15,16,17,18,19,20}&amp;$C37)*{1,2,3,4,5,6,7,8,9,10,11,12,13,14,15,16,17,18,19,20})</f>
        <v>0</v>
      </c>
      <c r="AE37" s="258" cm="1">
        <f t="array" ref="AE37">SUM(COUNTIF('LK HA'!$B$693:$AZ$700,{"",2,3,4,5,6,7,8,9,10,11,12,13,14,15,16,17,18,19,20}&amp;$C37)*{1,2,3,4,5,6,7,8,9,10,11,12,13,14,15,16,17,18,19,20})</f>
        <v>0</v>
      </c>
      <c r="AF37" s="258" cm="1">
        <f t="array" ref="AF37">SUM(COUNTIF('LK HA'!$B$701:$AZ$719,{"",2,3,4,5,6,7,8,9,10,11,12,13,14,15,16,17,18,19,20}&amp;$C37)*{1,2,3,4,5,6,7,8,9,10,11,12,13,14,15,16,17,18,19,20})</f>
        <v>0</v>
      </c>
      <c r="AG37" s="258" cm="1">
        <f t="array" ref="AG37">SUM(COUNTIF('LK HA'!$B$720:$AZ$728,{"",2,3,4,5,6,7,8,9,10,11,12,13,14,15,16,17,18,19,20}&amp;$C37)*{1,2,3,4,5,6,7,8,9,10,11,12,13,14,15,16,17,18,19,20})</f>
        <v>0</v>
      </c>
      <c r="AH37" s="258" cm="1">
        <f t="array" ref="AH37">SUM(COUNTIF('LK HA'!$B$729:$AZ$737,{"",2,3,4,5,6,7,8,9,10,11,12,13,14,15,16,17,18,19,20}&amp;$C37)*{1,2,3,4,5,6,7,8,9,10,11,12,13,14,15,16,17,18,19,20})</f>
        <v>0</v>
      </c>
      <c r="AI37" s="258" cm="1">
        <f t="array" ref="AI37">SUM(COUNTIF('LK HA'!$B$738:$AZ$744,{"",2,3,4,5,6,7,8,9,10,11,12,13,14,15,16,17,18,19,20}&amp;$C37)*{1,2,3,4,5,6,7,8,9,10,11,12,13,14,15,16,17,18,19,20})</f>
        <v>0</v>
      </c>
      <c r="AJ37" s="258" cm="1">
        <f t="array" ref="AJ37">SUM(COUNTIF('LK HA'!$B$745:$AZ$751,{"",2,3,4,5,6,7,8,9,10,11,12,13,14,15,16,17,18,19,20}&amp;$C37)*{1,2,3,4,5,6,7,8,9,10,11,12,13,14,15,16,17,18,19,20})</f>
        <v>0</v>
      </c>
      <c r="AK37" s="258" cm="1">
        <f t="array" ref="AK37">SUM(COUNTIF('LK HA'!$B$752:$AZ$765,{"",2,3,4,5,6,7,8,9,10,11,12,13,14,15,16,17,18,19,20}&amp;$C37)*{1,2,3,4,5,6,7,8,9,10,11,12,13,14,15,16,17,18,19,20})</f>
        <v>0</v>
      </c>
      <c r="AL37" s="258" cm="1">
        <f t="array" ref="AL37">SUM(COUNTIF('LK HA'!$B$766:$AZ$773,{"",2,3,4,5,6,7,8,9,10,11,12,13,14,15,16,17,18,19,20}&amp;$C37)*{1,2,3,4,5,6,7,8,9,10,11,12,13,14,15,16,17,18,19,20})</f>
        <v>0</v>
      </c>
      <c r="AM37" s="258" cm="1">
        <f t="array" ref="AM37">SUM(COUNTIF('LK HA'!$B$774:$AZ$791,{"",2,3,4,5,6,7,8,9,10,11,12,13,14,15,16,17,18,19,20}&amp;$C37)*{1,2,3,4,5,6,7,8,9,10,11,12,13,14,15,16,17,18,19,20})</f>
        <v>0</v>
      </c>
      <c r="AN37" s="43">
        <f t="shared" si="5"/>
        <v>0</v>
      </c>
      <c r="AO37" s="48"/>
      <c r="AP37" s="258" cm="1">
        <f t="array" ref="AP37">SUM(COUNTIF('LK HA'!$B$7:$AZ$791,{"",2,3,4,5,6,7,8,9,10,11,12,13,14,15,16,17,18,19,20}&amp;$C37)*{1,2,3,4,5,6,7,8,9,10,11,12,13,14,15,16,17,18,19,20})</f>
        <v>0</v>
      </c>
    </row>
    <row r="38" spans="1:42" ht="15.6">
      <c r="A38" s="106">
        <f>IF(AN38=0,"ẩn",MAX($A$5:$A37)+1)</f>
        <v>17</v>
      </c>
      <c r="B38" s="110" t="s">
        <v>557</v>
      </c>
      <c r="C38" s="111" t="s">
        <v>559</v>
      </c>
      <c r="D38" s="111" t="s">
        <v>7</v>
      </c>
      <c r="E38" s="259" cm="1">
        <f t="array" ref="E38">SUM(COUNTIF('LK HA'!$B$7:$AZ$64,{"",2,3,4,5,6,7,8,9,10,11,12,13,14,15,16,17,18,19,20}&amp;$C38)*{1,2,3,4,5,6,7,8,9,10,11,12,13,14,15,16,17,18,19,20})</f>
        <v>0</v>
      </c>
      <c r="F38" s="259" cm="1">
        <f t="array" ref="F38">SUM(COUNTIF('LK HA'!$B$65:$AZ$75,{"",2,3,4,5,6,7,8,9,10,11,12,13,14,15,16,17,18,19,20}&amp;$C38)*{1,2,3,4,5,6,7,8,9,10,11,12,13,14,15,16,17,18,19,20})</f>
        <v>3</v>
      </c>
      <c r="G38" s="259" cm="1">
        <f t="array" ref="G38">SUM(COUNTIF('LK HA'!$B$76:$AZ$96,{"",2,3,4,5,6,7,8,9,10,11,12,13,14,15,16,17,18,19,20}&amp;$C38)*{1,2,3,4,5,6,7,8,9,10,11,12,13,14,15,16,17,18,19,20})</f>
        <v>1</v>
      </c>
      <c r="H38" s="259" cm="1">
        <f t="array" ref="H38">SUM(COUNTIF('LK HA'!$B$97:$AZ$160,{"",2,3,4,5,6,7,8,9,10,11,12,13,14,15,16,17,18,19,20}&amp;$C38)*{1,2,3,4,5,6,7,8,9,10,11,12,13,14,15,16,17,18,19,20})</f>
        <v>0</v>
      </c>
      <c r="I38" s="259" cm="1">
        <f t="array" ref="I38">SUM(COUNTIF('LK HA'!$B$161:$AZ$164,{"",2,3,4,5,6,7,8,9,10,11,12,13,14,15,16,17,18,19,20}&amp;$C38)*{1,2,3,4,5,6,7,8,9,10,11,12,13,14,15,16,17,18,19,20})</f>
        <v>1</v>
      </c>
      <c r="J38" s="259" cm="1">
        <f t="array" ref="J38">SUM(COUNTIF('LK HA'!$B$165:$AZ$182,{"",2,3,4,5,6,7,8,9,10,11,12,13,14,15,16,17,18,19,20}&amp;$C38)*{1,2,3,4,5,6,7,8,9,10,11,12,13,14,15,16,17,18,19,20})</f>
        <v>4</v>
      </c>
      <c r="K38" s="259">
        <f>SUM(COUNTIF('LK HA'!$B$183:$AZ$209,{"",2,3,4,5,6,7,8,9,10,11,12,13,14,15,16,17,18,19,20}&amp;$C38)*{1,2,3,4,5,6,7,8,9,10,11,12,13,14,15,16,17,18,19,20})</f>
        <v>2</v>
      </c>
      <c r="L38" s="259" cm="1">
        <f t="array" ref="L38">SUM(COUNTIF('LK HA'!$B$210:$AZ$235,{"",2,3,4,5,6,7,8,9,10,11,12,13,14,15,16,17,18,19,20}&amp;$C38)*{1,2,3,4,5,6,7,8,9,10,11,12,13,14,15,16,17,18,19,20})</f>
        <v>0</v>
      </c>
      <c r="M38" s="259" cm="1">
        <f t="array" ref="M38">SUM(COUNTIF('LK HA'!$B$236:$AZ$254,{"",2,3,4,5,6,7,8,9,10,11,12,13,14,15,16,17,18,19,20}&amp;$C38)*{1,2,3,4,5,6,7,8,9,10,11,12,13,14,15,16,17,18,19,20})</f>
        <v>2</v>
      </c>
      <c r="N38" s="259" cm="1">
        <f t="array" ref="N38">SUM(COUNTIF('LK HA'!$B$255:$AZ$261,{"",2,3,4,5,6,7,8,9,10,11,12,13,14,15,16,17,18,19,20}&amp;$C38)*{1,2,3,4,5,6,7,8,9,10,11,12,13,14,15,16,17,18,19,20})</f>
        <v>2</v>
      </c>
      <c r="O38" s="259" cm="1">
        <f t="array" ref="O38">SUM(COUNTIF('LK HA'!$B$262:$AZ$288,{"",2,3,4,5,6,7,8,9,10,11,12,13,14,15,16,17,18,19,20}&amp;$C38)*{1,2,3,4,5,6,7,8,9,10,11,12,13,14,15,16,17,18,19,20})</f>
        <v>5</v>
      </c>
      <c r="P38" s="259" cm="1">
        <f t="array" ref="P38">SUM(COUNTIF('LK HA'!$B$289:$AZ$304,{"",2,3,4,5,6,7,8,9,10,11,12,13,14,15,16,17,18,19,20}&amp;$C38)*{1,2,3,4,5,6,7,8,9,10,11,12,13,14,15,16,17,18,19,20})</f>
        <v>0</v>
      </c>
      <c r="Q38" s="259" cm="1">
        <f t="array" ref="Q38">SUM(COUNTIF('LK HA'!$B$305:$AZ$350,{"",2,3,4,5,6,7,8,9,10,11,12,13,14,15,16,17,18,19,20}&amp;$C38)*{1,2,3,4,5,6,7,8,9,10,11,12,13,14,15,16,17,18,19,20})</f>
        <v>0</v>
      </c>
      <c r="R38" s="259" cm="1">
        <f t="array" ref="R38">SUM(COUNTIF('LK HA'!$B$351:$AZ$375,{"",2,3,4,5,6,7,8,9,10,11,12,13,14,15,16,17,18,19,20}&amp;$C38)*{1,2,3,4,5,6,7,8,9,10,11,12,13,14,15,16,17,18,19,20})</f>
        <v>3</v>
      </c>
      <c r="S38" s="259" cm="1">
        <f t="array" ref="S38">SUM(COUNTIF('LK HA'!$B$376:$AZ$413,{"",2,3,4,5,6,7,8,9,10,11,12,13,14,15,16,17,18,19,20}&amp;$C38)*{1,2,3,4,5,6,7,8,9,10,11,12,13,14,15,16,17,18,19,20})</f>
        <v>1</v>
      </c>
      <c r="T38" s="259" cm="1">
        <f t="array" ref="T38">SUM(COUNTIF('LK HA'!$B$414:$AZ$460,{"",2,3,4,5,6,7,8,9,10,11,12,13,14,15,16,17,18,19,20}&amp;$C38)*{1,2,3,4,5,6,7,8,9,10,11,12,13,14,15,16,17,18,19,20})</f>
        <v>0</v>
      </c>
      <c r="U38" s="259" cm="1">
        <f t="array" ref="U38">SUM(COUNTIF('LK HA'!$B$461:$AZ$497,{"",2,3,4,5,6,7,8,9,10,11,12,13,14,15,16,17,18,19,20}&amp;$C38)*{1,2,3,4,5,6,7,8,9,10,11,12,13,14,15,16,17,18,19,20})</f>
        <v>0</v>
      </c>
      <c r="V38" s="259" cm="1">
        <f t="array" ref="V38">SUM(COUNTIF('LK HA'!$B$498:$AZ$553,{"",2,3,4,5,6,7,8,9,10,11,12,13,14,15,16,17,18,19,20}&amp;$C38)*{1,2,3,4,5,6,7,8,9,10,11,12,13,14,15,16,17,18,19,20})</f>
        <v>1</v>
      </c>
      <c r="W38" s="259" cm="1">
        <f t="array" ref="W38">SUM(COUNTIF('LK HA'!$B$554:$AZ$585,{"",2,3,4,5,6,7,8,9,10,11,12,13,14,15,16,17,18,19,20}&amp;$C38)*{1,2,3,4,5,6,7,8,9,10,11,12,13,14,15,16,17,18,19,20})</f>
        <v>3</v>
      </c>
      <c r="X38" s="259" cm="1">
        <f t="array" ref="X38">SUM(COUNTIF('LK HA'!$B$586:$AZ$609,{"",2,3,4,5,6,7,8,9,10,11,12,13,14,15,16,17,18,19,20}&amp;$C38)*{1,2,3,4,5,6,7,8,9,10,11,12,13,14,15,16,17,18,19,20})</f>
        <v>0</v>
      </c>
      <c r="Y38" s="259" cm="1">
        <f t="array" ref="Y38">SUM(COUNTIF('LK HA'!$B$610:$AZ$616,{"",2,3,4,5,6,7,8,9,10,11,12,13,14,15,16,17,18,19,20}&amp;$C38)*{1,2,3,4,5,6,7,8,9,10,11,12,13,14,15,16,17,18,19,20})</f>
        <v>0</v>
      </c>
      <c r="Z38" s="259" cm="1">
        <f t="array" ref="Z38">SUM(COUNTIF('LK HA'!$B$617:$AZ$625,{"",2,3,4,5,6,7,8,9,10,11,12,13,14,15,16,17,18,19,20}&amp;$C38)*{1,2,3,4,5,6,7,8,9,10,11,12,13,14,15,16,17,18,19,20})</f>
        <v>1</v>
      </c>
      <c r="AA38" s="259" cm="1">
        <f t="array" ref="AA38">SUM(COUNTIF('LK HA'!$B$626:$AZ$633,{"",2,3,4,5,6,7,8,9,10,11,12,13,14,15,16,17,18,19,20}&amp;$C38)*{1,2,3,4,5,6,7,8,9,10,11,12,13,14,15,16,17,18,19,20})</f>
        <v>0</v>
      </c>
      <c r="AB38" s="259" cm="1">
        <f t="array" ref="AB38">SUM(COUNTIF('LK HA'!$B$634:$AZ$646,{"",2,3,4,5,6,7,8,9,10,11,12,13,14,15,16,17,18,19,20}&amp;$C38)*{1,2,3,4,5,6,7,8,9,10,11,12,13,14,15,16,17,18,19,20})</f>
        <v>0</v>
      </c>
      <c r="AC38" s="259" cm="1">
        <f t="array" ref="AC38">SUM(COUNTIF('LK HA'!$B$647:$AZ$677,{"",2,3,4,5,6,7,8,9,10,11,12,13,14,15,16,17,18,19,20}&amp;$C38)*{1,2,3,4,5,6,7,8,9,10,11,12,13,14,15,16,17,18,19,20})</f>
        <v>7</v>
      </c>
      <c r="AD38" s="259" cm="1">
        <f t="array" ref="AD38">SUM(COUNTIF('LK HA'!$B$678:$AZ$692,{"",2,3,4,5,6,7,8,9,10,11,12,13,14,15,16,17,18,19,20}&amp;$C38)*{1,2,3,4,5,6,7,8,9,10,11,12,13,14,15,16,17,18,19,20})</f>
        <v>1</v>
      </c>
      <c r="AE38" s="259" cm="1">
        <f t="array" ref="AE38">SUM(COUNTIF('LK HA'!$B$693:$AZ$700,{"",2,3,4,5,6,7,8,9,10,11,12,13,14,15,16,17,18,19,20}&amp;$C38)*{1,2,3,4,5,6,7,8,9,10,11,12,13,14,15,16,17,18,19,20})</f>
        <v>2</v>
      </c>
      <c r="AF38" s="259" cm="1">
        <f t="array" ref="AF38">SUM(COUNTIF('LK HA'!$B$701:$AZ$719,{"",2,3,4,5,6,7,8,9,10,11,12,13,14,15,16,17,18,19,20}&amp;$C38)*{1,2,3,4,5,6,7,8,9,10,11,12,13,14,15,16,17,18,19,20})</f>
        <v>4</v>
      </c>
      <c r="AG38" s="259" cm="1">
        <f t="array" ref="AG38">SUM(COUNTIF('LK HA'!$B$720:$AZ$728,{"",2,3,4,5,6,7,8,9,10,11,12,13,14,15,16,17,18,19,20}&amp;$C38)*{1,2,3,4,5,6,7,8,9,10,11,12,13,14,15,16,17,18,19,20})</f>
        <v>3</v>
      </c>
      <c r="AH38" s="259" cm="1">
        <f t="array" ref="AH38">SUM(COUNTIF('LK HA'!$B$729:$AZ$737,{"",2,3,4,5,6,7,8,9,10,11,12,13,14,15,16,17,18,19,20}&amp;$C38)*{1,2,3,4,5,6,7,8,9,10,11,12,13,14,15,16,17,18,19,20})</f>
        <v>3</v>
      </c>
      <c r="AI38" s="259" cm="1">
        <f t="array" ref="AI38">SUM(COUNTIF('LK HA'!$B$738:$AZ$744,{"",2,3,4,5,6,7,8,9,10,11,12,13,14,15,16,17,18,19,20}&amp;$C38)*{1,2,3,4,5,6,7,8,9,10,11,12,13,14,15,16,17,18,19,20})</f>
        <v>1</v>
      </c>
      <c r="AJ38" s="259" cm="1">
        <f t="array" ref="AJ38">SUM(COUNTIF('LK HA'!$B$745:$AZ$751,{"",2,3,4,5,6,7,8,9,10,11,12,13,14,15,16,17,18,19,20}&amp;$C38)*{1,2,3,4,5,6,7,8,9,10,11,12,13,14,15,16,17,18,19,20})</f>
        <v>2</v>
      </c>
      <c r="AK38" s="259" cm="1">
        <f t="array" ref="AK38">SUM(COUNTIF('LK HA'!$B$752:$AZ$765,{"",2,3,4,5,6,7,8,9,10,11,12,13,14,15,16,17,18,19,20}&amp;$C38)*{1,2,3,4,5,6,7,8,9,10,11,12,13,14,15,16,17,18,19,20})</f>
        <v>4</v>
      </c>
      <c r="AL38" s="259" cm="1">
        <f t="array" ref="AL38">SUM(COUNTIF('LK HA'!$B$766:$AZ$773,{"",2,3,4,5,6,7,8,9,10,11,12,13,14,15,16,17,18,19,20}&amp;$C38)*{1,2,3,4,5,6,7,8,9,10,11,12,13,14,15,16,17,18,19,20})</f>
        <v>3</v>
      </c>
      <c r="AM38" s="259" cm="1">
        <f t="array" ref="AM38">SUM(COUNTIF('LK HA'!$B$774:$AZ$791,{"",2,3,4,5,6,7,8,9,10,11,12,13,14,15,16,17,18,19,20}&amp;$C38)*{1,2,3,4,5,6,7,8,9,10,11,12,13,14,15,16,17,18,19,20})</f>
        <v>4</v>
      </c>
      <c r="AN38" s="346">
        <f t="shared" si="5"/>
        <v>63</v>
      </c>
      <c r="AO38" s="115"/>
      <c r="AP38" s="259" cm="1">
        <f t="array" ref="AP38">SUM(COUNTIF('LK HA'!$B$7:$AZ$791,{"",2,3,4,5,6,7,8,9,10,11,12,13,14,15,16,17,18,19,20}&amp;$C38)*{1,2,3,4,5,6,7,8,9,10,11,12,13,14,15,16,17,18,19,20})</f>
        <v>63</v>
      </c>
    </row>
    <row r="39" spans="1:42" s="291" customFormat="1" ht="15.6">
      <c r="A39" s="287">
        <f>IF(AN39=0,"ẩn",MAX($A$5:$A37)+1)</f>
        <v>17</v>
      </c>
      <c r="B39" s="92" t="s">
        <v>898</v>
      </c>
      <c r="C39" s="93" t="s">
        <v>549</v>
      </c>
      <c r="D39" s="288" t="s">
        <v>7</v>
      </c>
      <c r="E39" s="289" cm="1">
        <f t="array" ref="E39">SUM(COUNTIF('LK HA'!$B$7:$AZ$64,{"",2,3,4,5,6,7,8,9,10,11,12,13,14,15,16,17,18,19,20}&amp;$C39)*{1,2,3,4,5,6,7,8,9,10,11,12,13,14,15,16,17,18,19,20})</f>
        <v>0</v>
      </c>
      <c r="F39" s="289" cm="1">
        <f t="array" ref="F39">SUM(COUNTIF('LK HA'!$B$65:$AZ$75,{"",2,3,4,5,6,7,8,9,10,11,12,13,14,15,16,17,18,19,20}&amp;$C39)*{1,2,3,4,5,6,7,8,9,10,11,12,13,14,15,16,17,18,19,20})</f>
        <v>0</v>
      </c>
      <c r="G39" s="289" cm="1">
        <f t="array" ref="G39">SUM(COUNTIF('LK HA'!$B$76:$AZ$96,{"",2,3,4,5,6,7,8,9,10,11,12,13,14,15,16,17,18,19,20}&amp;$C39)*{1,2,3,4,5,6,7,8,9,10,11,12,13,14,15,16,17,18,19,20})</f>
        <v>2</v>
      </c>
      <c r="H39" s="289" cm="1">
        <f t="array" ref="H39">SUM(COUNTIF('LK HA'!$B$97:$AZ$160,{"",2,3,4,5,6,7,8,9,10,11,12,13,14,15,16,17,18,19,20}&amp;$C39)*{1,2,3,4,5,6,7,8,9,10,11,12,13,14,15,16,17,18,19,20})</f>
        <v>0</v>
      </c>
      <c r="I39" s="289" cm="1">
        <f t="array" ref="I39">SUM(COUNTIF('LK HA'!$B$161:$AZ$164,{"",2,3,4,5,6,7,8,9,10,11,12,13,14,15,16,17,18,19,20}&amp;$C39)*{1,2,3,4,5,6,7,8,9,10,11,12,13,14,15,16,17,18,19,20})</f>
        <v>0</v>
      </c>
      <c r="J39" s="289" cm="1">
        <f t="array" ref="J39">SUM(COUNTIF('LK HA'!$B$165:$AZ$182,{"",2,3,4,5,6,7,8,9,10,11,12,13,14,15,16,17,18,19,20}&amp;$C39)*{1,2,3,4,5,6,7,8,9,10,11,12,13,14,15,16,17,18,19,20})</f>
        <v>0</v>
      </c>
      <c r="K39" s="289">
        <f>SUM(COUNTIF('LK HA'!$B$183:$AZ$209,{"",2,3,4,5,6,7,8,9,10,11,12,13,14,15,16,17,18,19,20}&amp;$C39)*{1,2,3,4,5,6,7,8,9,10,11,12,13,14,15,16,17,18,19,20})</f>
        <v>0</v>
      </c>
      <c r="L39" s="289" cm="1">
        <f t="array" ref="L39">SUM(COUNTIF('LK HA'!$B$210:$AZ$235,{"",2,3,4,5,6,7,8,9,10,11,12,13,14,15,16,17,18,19,20}&amp;$C39)*{1,2,3,4,5,6,7,8,9,10,11,12,13,14,15,16,17,18,19,20})</f>
        <v>0</v>
      </c>
      <c r="M39" s="289" cm="1">
        <f t="array" ref="M39">SUM(COUNTIF('LK HA'!$B$236:$AZ$254,{"",2,3,4,5,6,7,8,9,10,11,12,13,14,15,16,17,18,19,20}&amp;$C39)*{1,2,3,4,5,6,7,8,9,10,11,12,13,14,15,16,17,18,19,20})</f>
        <v>0</v>
      </c>
      <c r="N39" s="289" cm="1">
        <f t="array" ref="N39">SUM(COUNTIF('LK HA'!$B$255:$AZ$261,{"",2,3,4,5,6,7,8,9,10,11,12,13,14,15,16,17,18,19,20}&amp;$C39)*{1,2,3,4,5,6,7,8,9,10,11,12,13,14,15,16,17,18,19,20})</f>
        <v>0</v>
      </c>
      <c r="O39" s="289" cm="1">
        <f t="array" ref="O39">SUM(COUNTIF('LK HA'!$B$262:$AZ$288,{"",2,3,4,5,6,7,8,9,10,11,12,13,14,15,16,17,18,19,20}&amp;$C39)*{1,2,3,4,5,6,7,8,9,10,11,12,13,14,15,16,17,18,19,20})</f>
        <v>0</v>
      </c>
      <c r="P39" s="289" cm="1">
        <f t="array" ref="P39">SUM(COUNTIF('LK HA'!$B$289:$AZ$304,{"",2,3,4,5,6,7,8,9,10,11,12,13,14,15,16,17,18,19,20}&amp;$C39)*{1,2,3,4,5,6,7,8,9,10,11,12,13,14,15,16,17,18,19,20})</f>
        <v>5</v>
      </c>
      <c r="Q39" s="289" cm="1">
        <f t="array" ref="Q39">SUM(COUNTIF('LK HA'!$B$305:$AZ$350,{"",2,3,4,5,6,7,8,9,10,11,12,13,14,15,16,17,18,19,20}&amp;$C39)*{1,2,3,4,5,6,7,8,9,10,11,12,13,14,15,16,17,18,19,20})</f>
        <v>0</v>
      </c>
      <c r="R39" s="289" cm="1">
        <f t="array" ref="R39">SUM(COUNTIF('LK HA'!$B$351:$AZ$375,{"",2,3,4,5,6,7,8,9,10,11,12,13,14,15,16,17,18,19,20}&amp;$C39)*{1,2,3,4,5,6,7,8,9,10,11,12,13,14,15,16,17,18,19,20})</f>
        <v>0</v>
      </c>
      <c r="S39" s="289" cm="1">
        <f t="array" ref="S39">SUM(COUNTIF('LK HA'!$B$376:$AZ$413,{"",2,3,4,5,6,7,8,9,10,11,12,13,14,15,16,17,18,19,20}&amp;$C39)*{1,2,3,4,5,6,7,8,9,10,11,12,13,14,15,16,17,18,19,20})</f>
        <v>0</v>
      </c>
      <c r="T39" s="289" cm="1">
        <f t="array" ref="T39">SUM(COUNTIF('LK HA'!$B$414:$AZ$460,{"",2,3,4,5,6,7,8,9,10,11,12,13,14,15,16,17,18,19,20}&amp;$C39)*{1,2,3,4,5,6,7,8,9,10,11,12,13,14,15,16,17,18,19,20})</f>
        <v>0</v>
      </c>
      <c r="U39" s="289" cm="1">
        <f t="array" ref="U39">SUM(COUNTIF('LK HA'!$B$461:$AZ$497,{"",2,3,4,5,6,7,8,9,10,11,12,13,14,15,16,17,18,19,20}&amp;$C39)*{1,2,3,4,5,6,7,8,9,10,11,12,13,14,15,16,17,18,19,20})</f>
        <v>0</v>
      </c>
      <c r="V39" s="289" cm="1">
        <f t="array" ref="V39">SUM(COUNTIF('LK HA'!$B$498:$AZ$553,{"",2,3,4,5,6,7,8,9,10,11,12,13,14,15,16,17,18,19,20}&amp;$C39)*{1,2,3,4,5,6,7,8,9,10,11,12,13,14,15,16,17,18,19,20})</f>
        <v>1</v>
      </c>
      <c r="W39" s="289" cm="1">
        <f t="array" ref="W39">SUM(COUNTIF('LK HA'!$B$554:$AZ$585,{"",2,3,4,5,6,7,8,9,10,11,12,13,14,15,16,17,18,19,20}&amp;$C39)*{1,2,3,4,5,6,7,8,9,10,11,12,13,14,15,16,17,18,19,20})</f>
        <v>1</v>
      </c>
      <c r="X39" s="289" cm="1">
        <f t="array" ref="X39">SUM(COUNTIF('LK HA'!$B$586:$AZ$609,{"",2,3,4,5,6,7,8,9,10,11,12,13,14,15,16,17,18,19,20}&amp;$C39)*{1,2,3,4,5,6,7,8,9,10,11,12,13,14,15,16,17,18,19,20})</f>
        <v>0</v>
      </c>
      <c r="Y39" s="289" cm="1">
        <f t="array" ref="Y39">SUM(COUNTIF('LK HA'!$B$610:$AZ$616,{"",2,3,4,5,6,7,8,9,10,11,12,13,14,15,16,17,18,19,20}&amp;$C39)*{1,2,3,4,5,6,7,8,9,10,11,12,13,14,15,16,17,18,19,20})</f>
        <v>0</v>
      </c>
      <c r="Z39" s="289" cm="1">
        <f t="array" ref="Z39">SUM(COUNTIF('LK HA'!$B$617:$AZ$625,{"",2,3,4,5,6,7,8,9,10,11,12,13,14,15,16,17,18,19,20}&amp;$C39)*{1,2,3,4,5,6,7,8,9,10,11,12,13,14,15,16,17,18,19,20})</f>
        <v>0</v>
      </c>
      <c r="AA39" s="289" cm="1">
        <f t="array" ref="AA39">SUM(COUNTIF('LK HA'!$B$626:$AZ$633,{"",2,3,4,5,6,7,8,9,10,11,12,13,14,15,16,17,18,19,20}&amp;$C39)*{1,2,3,4,5,6,7,8,9,10,11,12,13,14,15,16,17,18,19,20})</f>
        <v>0</v>
      </c>
      <c r="AB39" s="289" cm="1">
        <f t="array" ref="AB39">SUM(COUNTIF('LK HA'!$B$634:$AZ$646,{"",2,3,4,5,6,7,8,9,10,11,12,13,14,15,16,17,18,19,20}&amp;$C39)*{1,2,3,4,5,6,7,8,9,10,11,12,13,14,15,16,17,18,19,20})</f>
        <v>0</v>
      </c>
      <c r="AC39" s="289" cm="1">
        <f t="array" ref="AC39">SUM(COUNTIF('LK HA'!$B$647:$AZ$677,{"",2,3,4,5,6,7,8,9,10,11,12,13,14,15,16,17,18,19,20}&amp;$C39)*{1,2,3,4,5,6,7,8,9,10,11,12,13,14,15,16,17,18,19,20})</f>
        <v>1</v>
      </c>
      <c r="AD39" s="289" cm="1">
        <f t="array" ref="AD39">SUM(COUNTIF('LK HA'!$B$678:$AZ$692,{"",2,3,4,5,6,7,8,9,10,11,12,13,14,15,16,17,18,19,20}&amp;$C39)*{1,2,3,4,5,6,7,8,9,10,11,12,13,14,15,16,17,18,19,20})</f>
        <v>0</v>
      </c>
      <c r="AE39" s="289" cm="1">
        <f t="array" ref="AE39">SUM(COUNTIF('LK HA'!$B$693:$AZ$700,{"",2,3,4,5,6,7,8,9,10,11,12,13,14,15,16,17,18,19,20}&amp;$C39)*{1,2,3,4,5,6,7,8,9,10,11,12,13,14,15,16,17,18,19,20})</f>
        <v>0</v>
      </c>
      <c r="AF39" s="289" cm="1">
        <f t="array" ref="AF39">SUM(COUNTIF('LK HA'!$B$701:$AZ$719,{"",2,3,4,5,6,7,8,9,10,11,12,13,14,15,16,17,18,19,20}&amp;$C39)*{1,2,3,4,5,6,7,8,9,10,11,12,13,14,15,16,17,18,19,20})</f>
        <v>0</v>
      </c>
      <c r="AG39" s="289" cm="1">
        <f t="array" ref="AG39">SUM(COUNTIF('LK HA'!$B$720:$AZ$728,{"",2,3,4,5,6,7,8,9,10,11,12,13,14,15,16,17,18,19,20}&amp;$C39)*{1,2,3,4,5,6,7,8,9,10,11,12,13,14,15,16,17,18,19,20})</f>
        <v>0</v>
      </c>
      <c r="AH39" s="289" cm="1">
        <f t="array" ref="AH39">SUM(COUNTIF('LK HA'!$B$729:$AZ$737,{"",2,3,4,5,6,7,8,9,10,11,12,13,14,15,16,17,18,19,20}&amp;$C39)*{1,2,3,4,5,6,7,8,9,10,11,12,13,14,15,16,17,18,19,20})</f>
        <v>0</v>
      </c>
      <c r="AI39" s="289" cm="1">
        <f t="array" ref="AI39">SUM(COUNTIF('LK HA'!$B$738:$AZ$744,{"",2,3,4,5,6,7,8,9,10,11,12,13,14,15,16,17,18,19,20}&amp;$C39)*{1,2,3,4,5,6,7,8,9,10,11,12,13,14,15,16,17,18,19,20})</f>
        <v>0</v>
      </c>
      <c r="AJ39" s="289" cm="1">
        <f t="array" ref="AJ39">SUM(COUNTIF('LK HA'!$B$745:$AZ$751,{"",2,3,4,5,6,7,8,9,10,11,12,13,14,15,16,17,18,19,20}&amp;$C39)*{1,2,3,4,5,6,7,8,9,10,11,12,13,14,15,16,17,18,19,20})</f>
        <v>0</v>
      </c>
      <c r="AK39" s="289" cm="1">
        <f t="array" ref="AK39">SUM(COUNTIF('LK HA'!$B$752:$AZ$765,{"",2,3,4,5,6,7,8,9,10,11,12,13,14,15,16,17,18,19,20}&amp;$C39)*{1,2,3,4,5,6,7,8,9,10,11,12,13,14,15,16,17,18,19,20})</f>
        <v>0</v>
      </c>
      <c r="AL39" s="289" cm="1">
        <f t="array" ref="AL39">SUM(COUNTIF('LK HA'!$B$766:$AZ$773,{"",2,3,4,5,6,7,8,9,10,11,12,13,14,15,16,17,18,19,20}&amp;$C39)*{1,2,3,4,5,6,7,8,9,10,11,12,13,14,15,16,17,18,19,20})</f>
        <v>0</v>
      </c>
      <c r="AM39" s="289" cm="1">
        <f t="array" ref="AM39">SUM(COUNTIF('LK HA'!$B$774:$AZ$791,{"",2,3,4,5,6,7,8,9,10,11,12,13,14,15,16,17,18,19,20}&amp;$C39)*{1,2,3,4,5,6,7,8,9,10,11,12,13,14,15,16,17,18,19,20})</f>
        <v>0</v>
      </c>
      <c r="AN39" s="347">
        <f t="shared" si="5"/>
        <v>10</v>
      </c>
      <c r="AO39" s="290"/>
      <c r="AP39" s="289" cm="1">
        <f t="array" ref="AP39">SUM(COUNTIF('LK HA'!$B$7:$AZ$791,{"",2,3,4,5,6,7,8,9,10,11,12,13,14,15,16,17,18,19,20}&amp;$C39)*{1,2,3,4,5,6,7,8,9,10,11,12,13,14,15,16,17,18,19,20})</f>
        <v>10</v>
      </c>
    </row>
    <row r="40" spans="1:42" s="39" customFormat="1" ht="15.6" hidden="1">
      <c r="A40" s="40" t="str">
        <f>IF(AN40=0,"ẩn",MAX($A$5:$A39)+1)</f>
        <v>ẩn</v>
      </c>
      <c r="B40" s="92" t="s">
        <v>899</v>
      </c>
      <c r="C40" s="93" t="s">
        <v>550</v>
      </c>
      <c r="D40" s="46" t="s">
        <v>7</v>
      </c>
      <c r="E40" s="258" cm="1">
        <f t="array" ref="E40">SUM(COUNTIF('LK HA'!$B$7:$AZ$64,{"",2,3,4,5,6,7,8,9,10,11,12,13,14,15,16,17,18,19,20}&amp;$C40)*{1,2,3,4,5,6,7,8,9,10,11,12,13,14,15,16,17,18,19,20})</f>
        <v>0</v>
      </c>
      <c r="F40" s="258" cm="1">
        <f t="array" ref="F40">SUM(COUNTIF('LK HA'!$B$65:$AZ$75,{"",2,3,4,5,6,7,8,9,10,11,12,13,14,15,16,17,18,19,20}&amp;$C40)*{1,2,3,4,5,6,7,8,9,10,11,12,13,14,15,16,17,18,19,20})</f>
        <v>0</v>
      </c>
      <c r="G40" s="258" cm="1">
        <f t="array" ref="G40">SUM(COUNTIF('LK HA'!$B$76:$AZ$96,{"",2,3,4,5,6,7,8,9,10,11,12,13,14,15,16,17,18,19,20}&amp;$C40)*{1,2,3,4,5,6,7,8,9,10,11,12,13,14,15,16,17,18,19,20})</f>
        <v>0</v>
      </c>
      <c r="H40" s="258" cm="1">
        <f t="array" ref="H40">SUM(COUNTIF('LK HA'!$B$97:$AZ$160,{"",2,3,4,5,6,7,8,9,10,11,12,13,14,15,16,17,18,19,20}&amp;$C40)*{1,2,3,4,5,6,7,8,9,10,11,12,13,14,15,16,17,18,19,20})</f>
        <v>0</v>
      </c>
      <c r="I40" s="258" cm="1">
        <f t="array" ref="I40">SUM(COUNTIF('LK HA'!$B$161:$AZ$164,{"",2,3,4,5,6,7,8,9,10,11,12,13,14,15,16,17,18,19,20}&amp;$C40)*{1,2,3,4,5,6,7,8,9,10,11,12,13,14,15,16,17,18,19,20})</f>
        <v>0</v>
      </c>
      <c r="J40" s="258" cm="1">
        <f t="array" ref="J40">SUM(COUNTIF('LK HA'!$B$165:$AZ$182,{"",2,3,4,5,6,7,8,9,10,11,12,13,14,15,16,17,18,19,20}&amp;$C40)*{1,2,3,4,5,6,7,8,9,10,11,12,13,14,15,16,17,18,19,20})</f>
        <v>0</v>
      </c>
      <c r="K40" s="258">
        <f>SUM(COUNTIF('LK HA'!$B$183:$AZ$209,{"",2,3,4,5,6,7,8,9,10,11,12,13,14,15,16,17,18,19,20}&amp;$C40)*{1,2,3,4,5,6,7,8,9,10,11,12,13,14,15,16,17,18,19,20})</f>
        <v>0</v>
      </c>
      <c r="L40" s="258" cm="1">
        <f t="array" ref="L40">SUM(COUNTIF('LK HA'!$B$210:$AZ$235,{"",2,3,4,5,6,7,8,9,10,11,12,13,14,15,16,17,18,19,20}&amp;$C40)*{1,2,3,4,5,6,7,8,9,10,11,12,13,14,15,16,17,18,19,20})</f>
        <v>0</v>
      </c>
      <c r="M40" s="258" cm="1">
        <f t="array" ref="M40">SUM(COUNTIF('LK HA'!$B$236:$AZ$254,{"",2,3,4,5,6,7,8,9,10,11,12,13,14,15,16,17,18,19,20}&amp;$C40)*{1,2,3,4,5,6,7,8,9,10,11,12,13,14,15,16,17,18,19,20})</f>
        <v>0</v>
      </c>
      <c r="N40" s="258" cm="1">
        <f t="array" ref="N40">SUM(COUNTIF('LK HA'!$B$255:$AZ$261,{"",2,3,4,5,6,7,8,9,10,11,12,13,14,15,16,17,18,19,20}&amp;$C40)*{1,2,3,4,5,6,7,8,9,10,11,12,13,14,15,16,17,18,19,20})</f>
        <v>0</v>
      </c>
      <c r="O40" s="258" cm="1">
        <f t="array" ref="O40">SUM(COUNTIF('LK HA'!$B$262:$AZ$288,{"",2,3,4,5,6,7,8,9,10,11,12,13,14,15,16,17,18,19,20}&amp;$C40)*{1,2,3,4,5,6,7,8,9,10,11,12,13,14,15,16,17,18,19,20})</f>
        <v>0</v>
      </c>
      <c r="P40" s="258" cm="1">
        <f t="array" ref="P40">SUM(COUNTIF('LK HA'!$B$289:$AZ$304,{"",2,3,4,5,6,7,8,9,10,11,12,13,14,15,16,17,18,19,20}&amp;$C40)*{1,2,3,4,5,6,7,8,9,10,11,12,13,14,15,16,17,18,19,20})</f>
        <v>0</v>
      </c>
      <c r="Q40" s="258" cm="1">
        <f t="array" ref="Q40">SUM(COUNTIF('LK HA'!$B$305:$AZ$350,{"",2,3,4,5,6,7,8,9,10,11,12,13,14,15,16,17,18,19,20}&amp;$C40)*{1,2,3,4,5,6,7,8,9,10,11,12,13,14,15,16,17,18,19,20})</f>
        <v>0</v>
      </c>
      <c r="R40" s="258" cm="1">
        <f t="array" ref="R40">SUM(COUNTIF('LK HA'!$B$351:$AZ$375,{"",2,3,4,5,6,7,8,9,10,11,12,13,14,15,16,17,18,19,20}&amp;$C40)*{1,2,3,4,5,6,7,8,9,10,11,12,13,14,15,16,17,18,19,20})</f>
        <v>0</v>
      </c>
      <c r="S40" s="258" cm="1">
        <f t="array" ref="S40">SUM(COUNTIF('LK HA'!$B$376:$AZ$413,{"",2,3,4,5,6,7,8,9,10,11,12,13,14,15,16,17,18,19,20}&amp;$C40)*{1,2,3,4,5,6,7,8,9,10,11,12,13,14,15,16,17,18,19,20})</f>
        <v>0</v>
      </c>
      <c r="T40" s="258" cm="1">
        <f t="array" ref="T40">SUM(COUNTIF('LK HA'!$B$414:$AZ$460,{"",2,3,4,5,6,7,8,9,10,11,12,13,14,15,16,17,18,19,20}&amp;$C40)*{1,2,3,4,5,6,7,8,9,10,11,12,13,14,15,16,17,18,19,20})</f>
        <v>0</v>
      </c>
      <c r="U40" s="258" cm="1">
        <f t="array" ref="U40">SUM(COUNTIF('LK HA'!$B$461:$AZ$497,{"",2,3,4,5,6,7,8,9,10,11,12,13,14,15,16,17,18,19,20}&amp;$C40)*{1,2,3,4,5,6,7,8,9,10,11,12,13,14,15,16,17,18,19,20})</f>
        <v>0</v>
      </c>
      <c r="V40" s="258" cm="1">
        <f t="array" ref="V40">SUM(COUNTIF('LK HA'!$B$498:$AZ$553,{"",2,3,4,5,6,7,8,9,10,11,12,13,14,15,16,17,18,19,20}&amp;$C40)*{1,2,3,4,5,6,7,8,9,10,11,12,13,14,15,16,17,18,19,20})</f>
        <v>0</v>
      </c>
      <c r="W40" s="258" cm="1">
        <f t="array" ref="W40">SUM(COUNTIF('LK HA'!$B$554:$AZ$585,{"",2,3,4,5,6,7,8,9,10,11,12,13,14,15,16,17,18,19,20}&amp;$C40)*{1,2,3,4,5,6,7,8,9,10,11,12,13,14,15,16,17,18,19,20})</f>
        <v>0</v>
      </c>
      <c r="X40" s="258" cm="1">
        <f t="array" ref="X40">SUM(COUNTIF('LK HA'!$B$586:$AZ$609,{"",2,3,4,5,6,7,8,9,10,11,12,13,14,15,16,17,18,19,20}&amp;$C40)*{1,2,3,4,5,6,7,8,9,10,11,12,13,14,15,16,17,18,19,20})</f>
        <v>0</v>
      </c>
      <c r="Y40" s="258" cm="1">
        <f t="array" ref="Y40">SUM(COUNTIF('LK HA'!$B$610:$AZ$616,{"",2,3,4,5,6,7,8,9,10,11,12,13,14,15,16,17,18,19,20}&amp;$C40)*{1,2,3,4,5,6,7,8,9,10,11,12,13,14,15,16,17,18,19,20})</f>
        <v>0</v>
      </c>
      <c r="Z40" s="258" cm="1">
        <f t="array" ref="Z40">SUM(COUNTIF('LK HA'!$B$617:$AZ$625,{"",2,3,4,5,6,7,8,9,10,11,12,13,14,15,16,17,18,19,20}&amp;$C40)*{1,2,3,4,5,6,7,8,9,10,11,12,13,14,15,16,17,18,19,20})</f>
        <v>0</v>
      </c>
      <c r="AA40" s="258" cm="1">
        <f t="array" ref="AA40">SUM(COUNTIF('LK HA'!$B$626:$AZ$633,{"",2,3,4,5,6,7,8,9,10,11,12,13,14,15,16,17,18,19,20}&amp;$C40)*{1,2,3,4,5,6,7,8,9,10,11,12,13,14,15,16,17,18,19,20})</f>
        <v>0</v>
      </c>
      <c r="AB40" s="258" cm="1">
        <f t="array" ref="AB40">SUM(COUNTIF('LK HA'!$B$634:$AZ$646,{"",2,3,4,5,6,7,8,9,10,11,12,13,14,15,16,17,18,19,20}&amp;$C40)*{1,2,3,4,5,6,7,8,9,10,11,12,13,14,15,16,17,18,19,20})</f>
        <v>0</v>
      </c>
      <c r="AC40" s="258" cm="1">
        <f t="array" ref="AC40">SUM(COUNTIF('LK HA'!$B$647:$AZ$677,{"",2,3,4,5,6,7,8,9,10,11,12,13,14,15,16,17,18,19,20}&amp;$C40)*{1,2,3,4,5,6,7,8,9,10,11,12,13,14,15,16,17,18,19,20})</f>
        <v>0</v>
      </c>
      <c r="AD40" s="258" cm="1">
        <f t="array" ref="AD40">SUM(COUNTIF('LK HA'!$B$678:$AZ$692,{"",2,3,4,5,6,7,8,9,10,11,12,13,14,15,16,17,18,19,20}&amp;$C40)*{1,2,3,4,5,6,7,8,9,10,11,12,13,14,15,16,17,18,19,20})</f>
        <v>0</v>
      </c>
      <c r="AE40" s="258" cm="1">
        <f t="array" ref="AE40">SUM(COUNTIF('LK HA'!$B$693:$AZ$700,{"",2,3,4,5,6,7,8,9,10,11,12,13,14,15,16,17,18,19,20}&amp;$C40)*{1,2,3,4,5,6,7,8,9,10,11,12,13,14,15,16,17,18,19,20})</f>
        <v>0</v>
      </c>
      <c r="AF40" s="258" cm="1">
        <f t="array" ref="AF40">SUM(COUNTIF('LK HA'!$B$701:$AZ$719,{"",2,3,4,5,6,7,8,9,10,11,12,13,14,15,16,17,18,19,20}&amp;$C40)*{1,2,3,4,5,6,7,8,9,10,11,12,13,14,15,16,17,18,19,20})</f>
        <v>0</v>
      </c>
      <c r="AG40" s="258" cm="1">
        <f t="array" ref="AG40">SUM(COUNTIF('LK HA'!$B$720:$AZ$728,{"",2,3,4,5,6,7,8,9,10,11,12,13,14,15,16,17,18,19,20}&amp;$C40)*{1,2,3,4,5,6,7,8,9,10,11,12,13,14,15,16,17,18,19,20})</f>
        <v>0</v>
      </c>
      <c r="AH40" s="258" cm="1">
        <f t="array" ref="AH40">SUM(COUNTIF('LK HA'!$B$729:$AZ$737,{"",2,3,4,5,6,7,8,9,10,11,12,13,14,15,16,17,18,19,20}&amp;$C40)*{1,2,3,4,5,6,7,8,9,10,11,12,13,14,15,16,17,18,19,20})</f>
        <v>0</v>
      </c>
      <c r="AI40" s="258" cm="1">
        <f t="array" ref="AI40">SUM(COUNTIF('LK HA'!$B$738:$AZ$744,{"",2,3,4,5,6,7,8,9,10,11,12,13,14,15,16,17,18,19,20}&amp;$C40)*{1,2,3,4,5,6,7,8,9,10,11,12,13,14,15,16,17,18,19,20})</f>
        <v>0</v>
      </c>
      <c r="AJ40" s="258" cm="1">
        <f t="array" ref="AJ40">SUM(COUNTIF('LK HA'!$B$745:$AZ$751,{"",2,3,4,5,6,7,8,9,10,11,12,13,14,15,16,17,18,19,20}&amp;$C40)*{1,2,3,4,5,6,7,8,9,10,11,12,13,14,15,16,17,18,19,20})</f>
        <v>0</v>
      </c>
      <c r="AK40" s="258" cm="1">
        <f t="array" ref="AK40">SUM(COUNTIF('LK HA'!$B$752:$AZ$765,{"",2,3,4,5,6,7,8,9,10,11,12,13,14,15,16,17,18,19,20}&amp;$C40)*{1,2,3,4,5,6,7,8,9,10,11,12,13,14,15,16,17,18,19,20})</f>
        <v>0</v>
      </c>
      <c r="AL40" s="258" cm="1">
        <f t="array" ref="AL40">SUM(COUNTIF('LK HA'!$B$766:$AZ$773,{"",2,3,4,5,6,7,8,9,10,11,12,13,14,15,16,17,18,19,20}&amp;$C40)*{1,2,3,4,5,6,7,8,9,10,11,12,13,14,15,16,17,18,19,20})</f>
        <v>0</v>
      </c>
      <c r="AM40" s="258" cm="1">
        <f t="array" ref="AM40">SUM(COUNTIF('LK HA'!$B$774:$AZ$791,{"",2,3,4,5,6,7,8,9,10,11,12,13,14,15,16,17,18,19,20}&amp;$C40)*{1,2,3,4,5,6,7,8,9,10,11,12,13,14,15,16,17,18,19,20})</f>
        <v>0</v>
      </c>
      <c r="AN40" s="43">
        <f t="shared" si="5"/>
        <v>0</v>
      </c>
      <c r="AO40" s="48"/>
      <c r="AP40" s="258" cm="1">
        <f t="array" ref="AP40">SUM(COUNTIF('LK HA'!$B$7:$AZ$791,{"",2,3,4,5,6,7,8,9,10,11,12,13,14,15,16,17,18,19,20}&amp;$C40)*{1,2,3,4,5,6,7,8,9,10,11,12,13,14,15,16,17,18,19,20})</f>
        <v>0</v>
      </c>
    </row>
    <row r="41" spans="1:42" s="291" customFormat="1" ht="15.6">
      <c r="A41" s="287">
        <f>IF(AN41=0,"ẩn",MAX($A$5:$A40)+1)</f>
        <v>18</v>
      </c>
      <c r="B41" s="292" t="s">
        <v>897</v>
      </c>
      <c r="C41" s="288" t="s">
        <v>552</v>
      </c>
      <c r="D41" s="288" t="s">
        <v>7</v>
      </c>
      <c r="E41" s="289" cm="1">
        <f t="array" ref="E41">SUM(COUNTIF('LK HA'!$B$7:$AZ$64,{"",2,3,4,5,6,7,8,9,10,11,12,13,14,15,16,17,18,19,20}&amp;$C41)*{1,2,3,4,5,6,7,8,9,10,11,12,13,14,15,16,17,18,19,20})</f>
        <v>0</v>
      </c>
      <c r="F41" s="289" cm="1">
        <f t="array" ref="F41">SUM(COUNTIF('LK HA'!$B$65:$AZ$75,{"",2,3,4,5,6,7,8,9,10,11,12,13,14,15,16,17,18,19,20}&amp;$C41)*{1,2,3,4,5,6,7,8,9,10,11,12,13,14,15,16,17,18,19,20})</f>
        <v>0</v>
      </c>
      <c r="G41" s="289" cm="1">
        <f t="array" ref="G41">SUM(COUNTIF('LK HA'!$B$76:$AZ$96,{"",2,3,4,5,6,7,8,9,10,11,12,13,14,15,16,17,18,19,20}&amp;$C41)*{1,2,3,4,5,6,7,8,9,10,11,12,13,14,15,16,17,18,19,20})</f>
        <v>1</v>
      </c>
      <c r="H41" s="289" cm="1">
        <f t="array" ref="H41">SUM(COUNTIF('LK HA'!$B$97:$AZ$160,{"",2,3,4,5,6,7,8,9,10,11,12,13,14,15,16,17,18,19,20}&amp;$C41)*{1,2,3,4,5,6,7,8,9,10,11,12,13,14,15,16,17,18,19,20})</f>
        <v>0</v>
      </c>
      <c r="I41" s="289" cm="1">
        <f t="array" ref="I41">SUM(COUNTIF('LK HA'!$B$161:$AZ$164,{"",2,3,4,5,6,7,8,9,10,11,12,13,14,15,16,17,18,19,20}&amp;$C41)*{1,2,3,4,5,6,7,8,9,10,11,12,13,14,15,16,17,18,19,20})</f>
        <v>0</v>
      </c>
      <c r="J41" s="289" cm="1">
        <f t="array" ref="J41">SUM(COUNTIF('LK HA'!$B$165:$AZ$182,{"",2,3,4,5,6,7,8,9,10,11,12,13,14,15,16,17,18,19,20}&amp;$C41)*{1,2,3,4,5,6,7,8,9,10,11,12,13,14,15,16,17,18,19,20})</f>
        <v>0</v>
      </c>
      <c r="K41" s="289">
        <f>SUM(COUNTIF('LK HA'!$B$183:$AZ$209,{"",2,3,4,5,6,7,8,9,10,11,12,13,14,15,16,17,18,19,20}&amp;$C41)*{1,2,3,4,5,6,7,8,9,10,11,12,13,14,15,16,17,18,19,20})</f>
        <v>0</v>
      </c>
      <c r="L41" s="289" cm="1">
        <f t="array" ref="L41">SUM(COUNTIF('LK HA'!$B$210:$AZ$235,{"",2,3,4,5,6,7,8,9,10,11,12,13,14,15,16,17,18,19,20}&amp;$C41)*{1,2,3,4,5,6,7,8,9,10,11,12,13,14,15,16,17,18,19,20})</f>
        <v>0</v>
      </c>
      <c r="M41" s="289" cm="1">
        <f t="array" ref="M41">SUM(COUNTIF('LK HA'!$B$236:$AZ$254,{"",2,3,4,5,6,7,8,9,10,11,12,13,14,15,16,17,18,19,20}&amp;$C41)*{1,2,3,4,5,6,7,8,9,10,11,12,13,14,15,16,17,18,19,20})</f>
        <v>0</v>
      </c>
      <c r="N41" s="289" cm="1">
        <f t="array" ref="N41">SUM(COUNTIF('LK HA'!$B$255:$AZ$261,{"",2,3,4,5,6,7,8,9,10,11,12,13,14,15,16,17,18,19,20}&amp;$C41)*{1,2,3,4,5,6,7,8,9,10,11,12,13,14,15,16,17,18,19,20})</f>
        <v>0</v>
      </c>
      <c r="O41" s="289" cm="1">
        <f t="array" ref="O41">SUM(COUNTIF('LK HA'!$B$262:$AZ$288,{"",2,3,4,5,6,7,8,9,10,11,12,13,14,15,16,17,18,19,20}&amp;$C41)*{1,2,3,4,5,6,7,8,9,10,11,12,13,14,15,16,17,18,19,20})</f>
        <v>0</v>
      </c>
      <c r="P41" s="289" cm="1">
        <f t="array" ref="P41">SUM(COUNTIF('LK HA'!$B$289:$AZ$304,{"",2,3,4,5,6,7,8,9,10,11,12,13,14,15,16,17,18,19,20}&amp;$C41)*{1,2,3,4,5,6,7,8,9,10,11,12,13,14,15,16,17,18,19,20})</f>
        <v>0</v>
      </c>
      <c r="Q41" s="289" cm="1">
        <f t="array" ref="Q41">SUM(COUNTIF('LK HA'!$B$305:$AZ$350,{"",2,3,4,5,6,7,8,9,10,11,12,13,14,15,16,17,18,19,20}&amp;$C41)*{1,2,3,4,5,6,7,8,9,10,11,12,13,14,15,16,17,18,19,20})</f>
        <v>0</v>
      </c>
      <c r="R41" s="289" cm="1">
        <f t="array" ref="R41">SUM(COUNTIF('LK HA'!$B$351:$AZ$375,{"",2,3,4,5,6,7,8,9,10,11,12,13,14,15,16,17,18,19,20}&amp;$C41)*{1,2,3,4,5,6,7,8,9,10,11,12,13,14,15,16,17,18,19,20})</f>
        <v>0</v>
      </c>
      <c r="S41" s="289" cm="1">
        <f t="array" ref="S41">SUM(COUNTIF('LK HA'!$B$376:$AZ$413,{"",2,3,4,5,6,7,8,9,10,11,12,13,14,15,16,17,18,19,20}&amp;$C41)*{1,2,3,4,5,6,7,8,9,10,11,12,13,14,15,16,17,18,19,20})</f>
        <v>0</v>
      </c>
      <c r="T41" s="289" cm="1">
        <f t="array" ref="T41">SUM(COUNTIF('LK HA'!$B$414:$AZ$460,{"",2,3,4,5,6,7,8,9,10,11,12,13,14,15,16,17,18,19,20}&amp;$C41)*{1,2,3,4,5,6,7,8,9,10,11,12,13,14,15,16,17,18,19,20})</f>
        <v>0</v>
      </c>
      <c r="U41" s="289" cm="1">
        <f t="array" ref="U41">SUM(COUNTIF('LK HA'!$B$461:$AZ$497,{"",2,3,4,5,6,7,8,9,10,11,12,13,14,15,16,17,18,19,20}&amp;$C41)*{1,2,3,4,5,6,7,8,9,10,11,12,13,14,15,16,17,18,19,20})</f>
        <v>0</v>
      </c>
      <c r="V41" s="289" cm="1">
        <f t="array" ref="V41">SUM(COUNTIF('LK HA'!$B$498:$AZ$553,{"",2,3,4,5,6,7,8,9,10,11,12,13,14,15,16,17,18,19,20}&amp;$C41)*{1,2,3,4,5,6,7,8,9,10,11,12,13,14,15,16,17,18,19,20})</f>
        <v>0</v>
      </c>
      <c r="W41" s="289" cm="1">
        <f t="array" ref="W41">SUM(COUNTIF('LK HA'!$B$554:$AZ$585,{"",2,3,4,5,6,7,8,9,10,11,12,13,14,15,16,17,18,19,20}&amp;$C41)*{1,2,3,4,5,6,7,8,9,10,11,12,13,14,15,16,17,18,19,20})</f>
        <v>0</v>
      </c>
      <c r="X41" s="289" cm="1">
        <f t="array" ref="X41">SUM(COUNTIF('LK HA'!$B$586:$AZ$609,{"",2,3,4,5,6,7,8,9,10,11,12,13,14,15,16,17,18,19,20}&amp;$C41)*{1,2,3,4,5,6,7,8,9,10,11,12,13,14,15,16,17,18,19,20})</f>
        <v>0</v>
      </c>
      <c r="Y41" s="289" cm="1">
        <f t="array" ref="Y41">SUM(COUNTIF('LK HA'!$B$610:$AZ$616,{"",2,3,4,5,6,7,8,9,10,11,12,13,14,15,16,17,18,19,20}&amp;$C41)*{1,2,3,4,5,6,7,8,9,10,11,12,13,14,15,16,17,18,19,20})</f>
        <v>0</v>
      </c>
      <c r="Z41" s="289" cm="1">
        <f t="array" ref="Z41">SUM(COUNTIF('LK HA'!$B$617:$AZ$625,{"",2,3,4,5,6,7,8,9,10,11,12,13,14,15,16,17,18,19,20}&amp;$C41)*{1,2,3,4,5,6,7,8,9,10,11,12,13,14,15,16,17,18,19,20})</f>
        <v>0</v>
      </c>
      <c r="AA41" s="289" cm="1">
        <f t="array" ref="AA41">SUM(COUNTIF('LK HA'!$B$626:$AZ$633,{"",2,3,4,5,6,7,8,9,10,11,12,13,14,15,16,17,18,19,20}&amp;$C41)*{1,2,3,4,5,6,7,8,9,10,11,12,13,14,15,16,17,18,19,20})</f>
        <v>0</v>
      </c>
      <c r="AB41" s="289" cm="1">
        <f t="array" ref="AB41">SUM(COUNTIF('LK HA'!$B$634:$AZ$646,{"",2,3,4,5,6,7,8,9,10,11,12,13,14,15,16,17,18,19,20}&amp;$C41)*{1,2,3,4,5,6,7,8,9,10,11,12,13,14,15,16,17,18,19,20})</f>
        <v>0</v>
      </c>
      <c r="AC41" s="289" cm="1">
        <f t="array" ref="AC41">SUM(COUNTIF('LK HA'!$B$647:$AZ$677,{"",2,3,4,5,6,7,8,9,10,11,12,13,14,15,16,17,18,19,20}&amp;$C41)*{1,2,3,4,5,6,7,8,9,10,11,12,13,14,15,16,17,18,19,20})</f>
        <v>0</v>
      </c>
      <c r="AD41" s="289" cm="1">
        <f t="array" ref="AD41">SUM(COUNTIF('LK HA'!$B$678:$AZ$692,{"",2,3,4,5,6,7,8,9,10,11,12,13,14,15,16,17,18,19,20}&amp;$C41)*{1,2,3,4,5,6,7,8,9,10,11,12,13,14,15,16,17,18,19,20})</f>
        <v>0</v>
      </c>
      <c r="AE41" s="289" cm="1">
        <f t="array" ref="AE41">SUM(COUNTIF('LK HA'!$B$693:$AZ$700,{"",2,3,4,5,6,7,8,9,10,11,12,13,14,15,16,17,18,19,20}&amp;$C41)*{1,2,3,4,5,6,7,8,9,10,11,12,13,14,15,16,17,18,19,20})</f>
        <v>0</v>
      </c>
      <c r="AF41" s="289" cm="1">
        <f t="array" ref="AF41">SUM(COUNTIF('LK HA'!$B$701:$AZ$719,{"",2,3,4,5,6,7,8,9,10,11,12,13,14,15,16,17,18,19,20}&amp;$C41)*{1,2,3,4,5,6,7,8,9,10,11,12,13,14,15,16,17,18,19,20})</f>
        <v>0</v>
      </c>
      <c r="AG41" s="289" cm="1">
        <f t="array" ref="AG41">SUM(COUNTIF('LK HA'!$B$720:$AZ$728,{"",2,3,4,5,6,7,8,9,10,11,12,13,14,15,16,17,18,19,20}&amp;$C41)*{1,2,3,4,5,6,7,8,9,10,11,12,13,14,15,16,17,18,19,20})</f>
        <v>0</v>
      </c>
      <c r="AH41" s="289" cm="1">
        <f t="array" ref="AH41">SUM(COUNTIF('LK HA'!$B$729:$AZ$737,{"",2,3,4,5,6,7,8,9,10,11,12,13,14,15,16,17,18,19,20}&amp;$C41)*{1,2,3,4,5,6,7,8,9,10,11,12,13,14,15,16,17,18,19,20})</f>
        <v>0</v>
      </c>
      <c r="AI41" s="289" cm="1">
        <f t="array" ref="AI41">SUM(COUNTIF('LK HA'!$B$738:$AZ$744,{"",2,3,4,5,6,7,8,9,10,11,12,13,14,15,16,17,18,19,20}&amp;$C41)*{1,2,3,4,5,6,7,8,9,10,11,12,13,14,15,16,17,18,19,20})</f>
        <v>0</v>
      </c>
      <c r="AJ41" s="289" cm="1">
        <f t="array" ref="AJ41">SUM(COUNTIF('LK HA'!$B$745:$AZ$751,{"",2,3,4,5,6,7,8,9,10,11,12,13,14,15,16,17,18,19,20}&amp;$C41)*{1,2,3,4,5,6,7,8,9,10,11,12,13,14,15,16,17,18,19,20})</f>
        <v>0</v>
      </c>
      <c r="AK41" s="289" cm="1">
        <f t="array" ref="AK41">SUM(COUNTIF('LK HA'!$B$752:$AZ$765,{"",2,3,4,5,6,7,8,9,10,11,12,13,14,15,16,17,18,19,20}&amp;$C41)*{1,2,3,4,5,6,7,8,9,10,11,12,13,14,15,16,17,18,19,20})</f>
        <v>0</v>
      </c>
      <c r="AL41" s="289" cm="1">
        <f t="array" ref="AL41">SUM(COUNTIF('LK HA'!$B$766:$AZ$773,{"",2,3,4,5,6,7,8,9,10,11,12,13,14,15,16,17,18,19,20}&amp;$C41)*{1,2,3,4,5,6,7,8,9,10,11,12,13,14,15,16,17,18,19,20})</f>
        <v>0</v>
      </c>
      <c r="AM41" s="289" cm="1">
        <f t="array" ref="AM41">SUM(COUNTIF('LK HA'!$B$774:$AZ$791,{"",2,3,4,5,6,7,8,9,10,11,12,13,14,15,16,17,18,19,20}&amp;$C41)*{1,2,3,4,5,6,7,8,9,10,11,12,13,14,15,16,17,18,19,20})</f>
        <v>0</v>
      </c>
      <c r="AN41" s="347">
        <f t="shared" ref="AN41" si="6">+SUM(E41:AM41)</f>
        <v>1</v>
      </c>
      <c r="AO41" s="290"/>
      <c r="AP41" s="289" cm="1">
        <f t="array" ref="AP41">SUM(COUNTIF('LK HA'!$B$7:$AZ$791,{"",2,3,4,5,6,7,8,9,10,11,12,13,14,15,16,17,18,19,20}&amp;$C41)*{1,2,3,4,5,6,7,8,9,10,11,12,13,14,15,16,17,18,19,20})</f>
        <v>1</v>
      </c>
    </row>
    <row r="42" spans="1:42" s="39" customFormat="1" ht="15.6" hidden="1">
      <c r="A42" s="40" t="str">
        <f>IF(AN42=0,"ẩn",MAX($A$5:$A40)+1)</f>
        <v>ẩn</v>
      </c>
      <c r="B42" s="45" t="s">
        <v>257</v>
      </c>
      <c r="C42" s="46" t="s">
        <v>243</v>
      </c>
      <c r="D42" s="46" t="s">
        <v>7</v>
      </c>
      <c r="E42" s="258" cm="1">
        <f t="array" ref="E42">SUM(COUNTIF('LK HA'!$B$7:$AZ$64,{"",2,3,4,5,6,7,8,9,10,11,12,13,14,15,16,17,18,19,20}&amp;$C42)*{1,2,3,4,5,6,7,8,9,10,11,12,13,14,15,16,17,18,19,20})</f>
        <v>0</v>
      </c>
      <c r="F42" s="258" cm="1">
        <f t="array" ref="F42">SUM(COUNTIF('LK HA'!$B$65:$AZ$75,{"",2,3,4,5,6,7,8,9,10,11,12,13,14,15,16,17,18,19,20}&amp;$C42)*{1,2,3,4,5,6,7,8,9,10,11,12,13,14,15,16,17,18,19,20})</f>
        <v>0</v>
      </c>
      <c r="G42" s="258" cm="1">
        <f t="array" ref="G42">SUM(COUNTIF('LK HA'!$B$76:$AZ$96,{"",2,3,4,5,6,7,8,9,10,11,12,13,14,15,16,17,18,19,20}&amp;$C42)*{1,2,3,4,5,6,7,8,9,10,11,12,13,14,15,16,17,18,19,20})</f>
        <v>0</v>
      </c>
      <c r="H42" s="258" cm="1">
        <f t="array" ref="H42">SUM(COUNTIF('LK HA'!$B$97:$AZ$160,{"",2,3,4,5,6,7,8,9,10,11,12,13,14,15,16,17,18,19,20}&amp;$C42)*{1,2,3,4,5,6,7,8,9,10,11,12,13,14,15,16,17,18,19,20})</f>
        <v>0</v>
      </c>
      <c r="I42" s="258" cm="1">
        <f t="array" ref="I42">SUM(COUNTIF('LK HA'!$B$161:$AZ$164,{"",2,3,4,5,6,7,8,9,10,11,12,13,14,15,16,17,18,19,20}&amp;$C42)*{1,2,3,4,5,6,7,8,9,10,11,12,13,14,15,16,17,18,19,20})</f>
        <v>0</v>
      </c>
      <c r="J42" s="258" cm="1">
        <f t="array" ref="J42">SUM(COUNTIF('LK HA'!$B$165:$AZ$182,{"",2,3,4,5,6,7,8,9,10,11,12,13,14,15,16,17,18,19,20}&amp;$C42)*{1,2,3,4,5,6,7,8,9,10,11,12,13,14,15,16,17,18,19,20})</f>
        <v>0</v>
      </c>
      <c r="K42" s="258">
        <f>SUM(COUNTIF('LK HA'!$B$183:$AZ$209,{"",2,3,4,5,6,7,8,9,10,11,12,13,14,15,16,17,18,19,20}&amp;$C42)*{1,2,3,4,5,6,7,8,9,10,11,12,13,14,15,16,17,18,19,20})</f>
        <v>0</v>
      </c>
      <c r="L42" s="258" cm="1">
        <f t="array" ref="L42">SUM(COUNTIF('LK HA'!$B$210:$AZ$235,{"",2,3,4,5,6,7,8,9,10,11,12,13,14,15,16,17,18,19,20}&amp;$C42)*{1,2,3,4,5,6,7,8,9,10,11,12,13,14,15,16,17,18,19,20})</f>
        <v>0</v>
      </c>
      <c r="M42" s="258" cm="1">
        <f t="array" ref="M42">SUM(COUNTIF('LK HA'!$B$236:$AZ$254,{"",2,3,4,5,6,7,8,9,10,11,12,13,14,15,16,17,18,19,20}&amp;$C42)*{1,2,3,4,5,6,7,8,9,10,11,12,13,14,15,16,17,18,19,20})</f>
        <v>0</v>
      </c>
      <c r="N42" s="258" cm="1">
        <f t="array" ref="N42">SUM(COUNTIF('LK HA'!$B$255:$AZ$261,{"",2,3,4,5,6,7,8,9,10,11,12,13,14,15,16,17,18,19,20}&amp;$C42)*{1,2,3,4,5,6,7,8,9,10,11,12,13,14,15,16,17,18,19,20})</f>
        <v>0</v>
      </c>
      <c r="O42" s="258" cm="1">
        <f t="array" ref="O42">SUM(COUNTIF('LK HA'!$B$262:$AZ$288,{"",2,3,4,5,6,7,8,9,10,11,12,13,14,15,16,17,18,19,20}&amp;$C42)*{1,2,3,4,5,6,7,8,9,10,11,12,13,14,15,16,17,18,19,20})</f>
        <v>0</v>
      </c>
      <c r="P42" s="258" cm="1">
        <f t="array" ref="P42">SUM(COUNTIF('LK HA'!$B$289:$AZ$304,{"",2,3,4,5,6,7,8,9,10,11,12,13,14,15,16,17,18,19,20}&amp;$C42)*{1,2,3,4,5,6,7,8,9,10,11,12,13,14,15,16,17,18,19,20})</f>
        <v>0</v>
      </c>
      <c r="Q42" s="258" cm="1">
        <f t="array" ref="Q42">SUM(COUNTIF('LK HA'!$B$305:$AZ$350,{"",2,3,4,5,6,7,8,9,10,11,12,13,14,15,16,17,18,19,20}&amp;$C42)*{1,2,3,4,5,6,7,8,9,10,11,12,13,14,15,16,17,18,19,20})</f>
        <v>0</v>
      </c>
      <c r="R42" s="258" cm="1">
        <f t="array" ref="R42">SUM(COUNTIF('LK HA'!$B$351:$AZ$375,{"",2,3,4,5,6,7,8,9,10,11,12,13,14,15,16,17,18,19,20}&amp;$C42)*{1,2,3,4,5,6,7,8,9,10,11,12,13,14,15,16,17,18,19,20})</f>
        <v>0</v>
      </c>
      <c r="S42" s="258" cm="1">
        <f t="array" ref="S42">SUM(COUNTIF('LK HA'!$B$376:$AZ$413,{"",2,3,4,5,6,7,8,9,10,11,12,13,14,15,16,17,18,19,20}&amp;$C42)*{1,2,3,4,5,6,7,8,9,10,11,12,13,14,15,16,17,18,19,20})</f>
        <v>0</v>
      </c>
      <c r="T42" s="258" cm="1">
        <f t="array" ref="T42">SUM(COUNTIF('LK HA'!$B$414:$AZ$460,{"",2,3,4,5,6,7,8,9,10,11,12,13,14,15,16,17,18,19,20}&amp;$C42)*{1,2,3,4,5,6,7,8,9,10,11,12,13,14,15,16,17,18,19,20})</f>
        <v>0</v>
      </c>
      <c r="U42" s="258" cm="1">
        <f t="array" ref="U42">SUM(COUNTIF('LK HA'!$B$461:$AZ$497,{"",2,3,4,5,6,7,8,9,10,11,12,13,14,15,16,17,18,19,20}&amp;$C42)*{1,2,3,4,5,6,7,8,9,10,11,12,13,14,15,16,17,18,19,20})</f>
        <v>0</v>
      </c>
      <c r="V42" s="258" cm="1">
        <f t="array" ref="V42">SUM(COUNTIF('LK HA'!$B$498:$AZ$553,{"",2,3,4,5,6,7,8,9,10,11,12,13,14,15,16,17,18,19,20}&amp;$C42)*{1,2,3,4,5,6,7,8,9,10,11,12,13,14,15,16,17,18,19,20})</f>
        <v>0</v>
      </c>
      <c r="W42" s="258" cm="1">
        <f t="array" ref="W42">SUM(COUNTIF('LK HA'!$B$554:$AZ$585,{"",2,3,4,5,6,7,8,9,10,11,12,13,14,15,16,17,18,19,20}&amp;$C42)*{1,2,3,4,5,6,7,8,9,10,11,12,13,14,15,16,17,18,19,20})</f>
        <v>0</v>
      </c>
      <c r="X42" s="258" cm="1">
        <f t="array" ref="X42">SUM(COUNTIF('LK HA'!$B$586:$AZ$609,{"",2,3,4,5,6,7,8,9,10,11,12,13,14,15,16,17,18,19,20}&amp;$C42)*{1,2,3,4,5,6,7,8,9,10,11,12,13,14,15,16,17,18,19,20})</f>
        <v>0</v>
      </c>
      <c r="Y42" s="258" cm="1">
        <f t="array" ref="Y42">SUM(COUNTIF('LK HA'!$B$610:$AZ$616,{"",2,3,4,5,6,7,8,9,10,11,12,13,14,15,16,17,18,19,20}&amp;$C42)*{1,2,3,4,5,6,7,8,9,10,11,12,13,14,15,16,17,18,19,20})</f>
        <v>0</v>
      </c>
      <c r="Z42" s="258" cm="1">
        <f t="array" ref="Z42">SUM(COUNTIF('LK HA'!$B$617:$AZ$625,{"",2,3,4,5,6,7,8,9,10,11,12,13,14,15,16,17,18,19,20}&amp;$C42)*{1,2,3,4,5,6,7,8,9,10,11,12,13,14,15,16,17,18,19,20})</f>
        <v>0</v>
      </c>
      <c r="AA42" s="258" cm="1">
        <f t="array" ref="AA42">SUM(COUNTIF('LK HA'!$B$626:$AZ$633,{"",2,3,4,5,6,7,8,9,10,11,12,13,14,15,16,17,18,19,20}&amp;$C42)*{1,2,3,4,5,6,7,8,9,10,11,12,13,14,15,16,17,18,19,20})</f>
        <v>0</v>
      </c>
      <c r="AB42" s="258" cm="1">
        <f t="array" ref="AB42">SUM(COUNTIF('LK HA'!$B$634:$AZ$646,{"",2,3,4,5,6,7,8,9,10,11,12,13,14,15,16,17,18,19,20}&amp;$C42)*{1,2,3,4,5,6,7,8,9,10,11,12,13,14,15,16,17,18,19,20})</f>
        <v>0</v>
      </c>
      <c r="AC42" s="258" cm="1">
        <f t="array" ref="AC42">SUM(COUNTIF('LK HA'!$B$647:$AZ$677,{"",2,3,4,5,6,7,8,9,10,11,12,13,14,15,16,17,18,19,20}&amp;$C42)*{1,2,3,4,5,6,7,8,9,10,11,12,13,14,15,16,17,18,19,20})</f>
        <v>0</v>
      </c>
      <c r="AD42" s="258" cm="1">
        <f t="array" ref="AD42">SUM(COUNTIF('LK HA'!$B$678:$AZ$692,{"",2,3,4,5,6,7,8,9,10,11,12,13,14,15,16,17,18,19,20}&amp;$C42)*{1,2,3,4,5,6,7,8,9,10,11,12,13,14,15,16,17,18,19,20})</f>
        <v>0</v>
      </c>
      <c r="AE42" s="258" cm="1">
        <f t="array" ref="AE42">SUM(COUNTIF('LK HA'!$B$693:$AZ$700,{"",2,3,4,5,6,7,8,9,10,11,12,13,14,15,16,17,18,19,20}&amp;$C42)*{1,2,3,4,5,6,7,8,9,10,11,12,13,14,15,16,17,18,19,20})</f>
        <v>0</v>
      </c>
      <c r="AF42" s="258" cm="1">
        <f t="array" ref="AF42">SUM(COUNTIF('LK HA'!$B$701:$AZ$719,{"",2,3,4,5,6,7,8,9,10,11,12,13,14,15,16,17,18,19,20}&amp;$C42)*{1,2,3,4,5,6,7,8,9,10,11,12,13,14,15,16,17,18,19,20})</f>
        <v>0</v>
      </c>
      <c r="AG42" s="258" cm="1">
        <f t="array" ref="AG42">SUM(COUNTIF('LK HA'!$B$720:$AZ$728,{"",2,3,4,5,6,7,8,9,10,11,12,13,14,15,16,17,18,19,20}&amp;$C42)*{1,2,3,4,5,6,7,8,9,10,11,12,13,14,15,16,17,18,19,20})</f>
        <v>0</v>
      </c>
      <c r="AH42" s="258" cm="1">
        <f t="array" ref="AH42">SUM(COUNTIF('LK HA'!$B$729:$AZ$737,{"",2,3,4,5,6,7,8,9,10,11,12,13,14,15,16,17,18,19,20}&amp;$C42)*{1,2,3,4,5,6,7,8,9,10,11,12,13,14,15,16,17,18,19,20})</f>
        <v>0</v>
      </c>
      <c r="AI42" s="258" cm="1">
        <f t="array" ref="AI42">SUM(COUNTIF('LK HA'!$B$738:$AZ$744,{"",2,3,4,5,6,7,8,9,10,11,12,13,14,15,16,17,18,19,20}&amp;$C42)*{1,2,3,4,5,6,7,8,9,10,11,12,13,14,15,16,17,18,19,20})</f>
        <v>0</v>
      </c>
      <c r="AJ42" s="258" cm="1">
        <f t="array" ref="AJ42">SUM(COUNTIF('LK HA'!$B$745:$AZ$751,{"",2,3,4,5,6,7,8,9,10,11,12,13,14,15,16,17,18,19,20}&amp;$C42)*{1,2,3,4,5,6,7,8,9,10,11,12,13,14,15,16,17,18,19,20})</f>
        <v>0</v>
      </c>
      <c r="AK42" s="258" cm="1">
        <f t="array" ref="AK42">SUM(COUNTIF('LK HA'!$B$752:$AZ$765,{"",2,3,4,5,6,7,8,9,10,11,12,13,14,15,16,17,18,19,20}&amp;$C42)*{1,2,3,4,5,6,7,8,9,10,11,12,13,14,15,16,17,18,19,20})</f>
        <v>0</v>
      </c>
      <c r="AL42" s="258" cm="1">
        <f t="array" ref="AL42">SUM(COUNTIF('LK HA'!$B$766:$AZ$773,{"",2,3,4,5,6,7,8,9,10,11,12,13,14,15,16,17,18,19,20}&amp;$C42)*{1,2,3,4,5,6,7,8,9,10,11,12,13,14,15,16,17,18,19,20})</f>
        <v>0</v>
      </c>
      <c r="AM42" s="258" cm="1">
        <f t="array" ref="AM42">SUM(COUNTIF('LK HA'!$B$774:$AZ$791,{"",2,3,4,5,6,7,8,9,10,11,12,13,14,15,16,17,18,19,20}&amp;$C42)*{1,2,3,4,5,6,7,8,9,10,11,12,13,14,15,16,17,18,19,20})</f>
        <v>0</v>
      </c>
      <c r="AN42" s="43">
        <f t="shared" si="5"/>
        <v>0</v>
      </c>
      <c r="AO42" s="48"/>
      <c r="AP42" s="258" cm="1">
        <f t="array" ref="AP42">SUM(COUNTIF('LK HA'!$B$7:$AZ$791,{"",2,3,4,5,6,7,8,9,10,11,12,13,14,15,16,17,18,19,20}&amp;$C42)*{1,2,3,4,5,6,7,8,9,10,11,12,13,14,15,16,17,18,19,20})</f>
        <v>0</v>
      </c>
    </row>
    <row r="43" spans="1:42" s="39" customFormat="1" ht="15.6" hidden="1">
      <c r="A43" s="40" t="str">
        <f>IF(AN43=0,"ẩn",MAX($A$5:$A42)+1)</f>
        <v>ẩn</v>
      </c>
      <c r="B43" s="45" t="s">
        <v>321</v>
      </c>
      <c r="C43" s="46" t="s">
        <v>242</v>
      </c>
      <c r="D43" s="46" t="s">
        <v>7</v>
      </c>
      <c r="E43" s="258" cm="1">
        <f t="array" ref="E43">SUM(COUNTIF('LK HA'!$B$7:$AZ$64,{"",2,3,4,5,6,7,8,9,10,11,12,13,14,15,16,17,18,19,20}&amp;$C43)*{1,2,3,4,5,6,7,8,9,10,11,12,13,14,15,16,17,18,19,20})</f>
        <v>0</v>
      </c>
      <c r="F43" s="258" cm="1">
        <f t="array" ref="F43">SUM(COUNTIF('LK HA'!$B$65:$AZ$75,{"",2,3,4,5,6,7,8,9,10,11,12,13,14,15,16,17,18,19,20}&amp;$C43)*{1,2,3,4,5,6,7,8,9,10,11,12,13,14,15,16,17,18,19,20})</f>
        <v>0</v>
      </c>
      <c r="G43" s="258" cm="1">
        <f t="array" ref="G43">SUM(COUNTIF('LK HA'!$B$76:$AZ$96,{"",2,3,4,5,6,7,8,9,10,11,12,13,14,15,16,17,18,19,20}&amp;$C43)*{1,2,3,4,5,6,7,8,9,10,11,12,13,14,15,16,17,18,19,20})</f>
        <v>0</v>
      </c>
      <c r="H43" s="258" cm="1">
        <f t="array" ref="H43">SUM(COUNTIF('LK HA'!$B$97:$AZ$160,{"",2,3,4,5,6,7,8,9,10,11,12,13,14,15,16,17,18,19,20}&amp;$C43)*{1,2,3,4,5,6,7,8,9,10,11,12,13,14,15,16,17,18,19,20})</f>
        <v>0</v>
      </c>
      <c r="I43" s="258" cm="1">
        <f t="array" ref="I43">SUM(COUNTIF('LK HA'!$B$161:$AZ$164,{"",2,3,4,5,6,7,8,9,10,11,12,13,14,15,16,17,18,19,20}&amp;$C43)*{1,2,3,4,5,6,7,8,9,10,11,12,13,14,15,16,17,18,19,20})</f>
        <v>0</v>
      </c>
      <c r="J43" s="258" cm="1">
        <f t="array" ref="J43">SUM(COUNTIF('LK HA'!$B$165:$AZ$182,{"",2,3,4,5,6,7,8,9,10,11,12,13,14,15,16,17,18,19,20}&amp;$C43)*{1,2,3,4,5,6,7,8,9,10,11,12,13,14,15,16,17,18,19,20})</f>
        <v>0</v>
      </c>
      <c r="K43" s="258">
        <f>SUM(COUNTIF('LK HA'!$B$183:$AZ$209,{"",2,3,4,5,6,7,8,9,10,11,12,13,14,15,16,17,18,19,20}&amp;$C43)*{1,2,3,4,5,6,7,8,9,10,11,12,13,14,15,16,17,18,19,20})</f>
        <v>0</v>
      </c>
      <c r="L43" s="258" cm="1">
        <f t="array" ref="L43">SUM(COUNTIF('LK HA'!$B$210:$AZ$235,{"",2,3,4,5,6,7,8,9,10,11,12,13,14,15,16,17,18,19,20}&amp;$C43)*{1,2,3,4,5,6,7,8,9,10,11,12,13,14,15,16,17,18,19,20})</f>
        <v>0</v>
      </c>
      <c r="M43" s="258" cm="1">
        <f t="array" ref="M43">SUM(COUNTIF('LK HA'!$B$236:$AZ$254,{"",2,3,4,5,6,7,8,9,10,11,12,13,14,15,16,17,18,19,20}&amp;$C43)*{1,2,3,4,5,6,7,8,9,10,11,12,13,14,15,16,17,18,19,20})</f>
        <v>0</v>
      </c>
      <c r="N43" s="258" cm="1">
        <f t="array" ref="N43">SUM(COUNTIF('LK HA'!$B$255:$AZ$261,{"",2,3,4,5,6,7,8,9,10,11,12,13,14,15,16,17,18,19,20}&amp;$C43)*{1,2,3,4,5,6,7,8,9,10,11,12,13,14,15,16,17,18,19,20})</f>
        <v>0</v>
      </c>
      <c r="O43" s="258" cm="1">
        <f t="array" ref="O43">SUM(COUNTIF('LK HA'!$B$262:$AZ$288,{"",2,3,4,5,6,7,8,9,10,11,12,13,14,15,16,17,18,19,20}&amp;$C43)*{1,2,3,4,5,6,7,8,9,10,11,12,13,14,15,16,17,18,19,20})</f>
        <v>0</v>
      </c>
      <c r="P43" s="258" cm="1">
        <f t="array" ref="P43">SUM(COUNTIF('LK HA'!$B$289:$AZ$304,{"",2,3,4,5,6,7,8,9,10,11,12,13,14,15,16,17,18,19,20}&amp;$C43)*{1,2,3,4,5,6,7,8,9,10,11,12,13,14,15,16,17,18,19,20})</f>
        <v>0</v>
      </c>
      <c r="Q43" s="258" cm="1">
        <f t="array" ref="Q43">SUM(COUNTIF('LK HA'!$B$305:$AZ$350,{"",2,3,4,5,6,7,8,9,10,11,12,13,14,15,16,17,18,19,20}&amp;$C43)*{1,2,3,4,5,6,7,8,9,10,11,12,13,14,15,16,17,18,19,20})</f>
        <v>0</v>
      </c>
      <c r="R43" s="258" cm="1">
        <f t="array" ref="R43">SUM(COUNTIF('LK HA'!$B$351:$AZ$375,{"",2,3,4,5,6,7,8,9,10,11,12,13,14,15,16,17,18,19,20}&amp;$C43)*{1,2,3,4,5,6,7,8,9,10,11,12,13,14,15,16,17,18,19,20})</f>
        <v>0</v>
      </c>
      <c r="S43" s="258" cm="1">
        <f t="array" ref="S43">SUM(COUNTIF('LK HA'!$B$376:$AZ$413,{"",2,3,4,5,6,7,8,9,10,11,12,13,14,15,16,17,18,19,20}&amp;$C43)*{1,2,3,4,5,6,7,8,9,10,11,12,13,14,15,16,17,18,19,20})</f>
        <v>0</v>
      </c>
      <c r="T43" s="258" cm="1">
        <f t="array" ref="T43">SUM(COUNTIF('LK HA'!$B$414:$AZ$460,{"",2,3,4,5,6,7,8,9,10,11,12,13,14,15,16,17,18,19,20}&amp;$C43)*{1,2,3,4,5,6,7,8,9,10,11,12,13,14,15,16,17,18,19,20})</f>
        <v>0</v>
      </c>
      <c r="U43" s="258" cm="1">
        <f t="array" ref="U43">SUM(COUNTIF('LK HA'!$B$461:$AZ$497,{"",2,3,4,5,6,7,8,9,10,11,12,13,14,15,16,17,18,19,20}&amp;$C43)*{1,2,3,4,5,6,7,8,9,10,11,12,13,14,15,16,17,18,19,20})</f>
        <v>0</v>
      </c>
      <c r="V43" s="258" cm="1">
        <f t="array" ref="V43">SUM(COUNTIF('LK HA'!$B$498:$AZ$553,{"",2,3,4,5,6,7,8,9,10,11,12,13,14,15,16,17,18,19,20}&amp;$C43)*{1,2,3,4,5,6,7,8,9,10,11,12,13,14,15,16,17,18,19,20})</f>
        <v>0</v>
      </c>
      <c r="W43" s="258" cm="1">
        <f t="array" ref="W43">SUM(COUNTIF('LK HA'!$B$554:$AZ$585,{"",2,3,4,5,6,7,8,9,10,11,12,13,14,15,16,17,18,19,20}&amp;$C43)*{1,2,3,4,5,6,7,8,9,10,11,12,13,14,15,16,17,18,19,20})</f>
        <v>0</v>
      </c>
      <c r="X43" s="258" cm="1">
        <f t="array" ref="X43">SUM(COUNTIF('LK HA'!$B$586:$AZ$609,{"",2,3,4,5,6,7,8,9,10,11,12,13,14,15,16,17,18,19,20}&amp;$C43)*{1,2,3,4,5,6,7,8,9,10,11,12,13,14,15,16,17,18,19,20})</f>
        <v>0</v>
      </c>
      <c r="Y43" s="258" cm="1">
        <f t="array" ref="Y43">SUM(COUNTIF('LK HA'!$B$610:$AZ$616,{"",2,3,4,5,6,7,8,9,10,11,12,13,14,15,16,17,18,19,20}&amp;$C43)*{1,2,3,4,5,6,7,8,9,10,11,12,13,14,15,16,17,18,19,20})</f>
        <v>0</v>
      </c>
      <c r="Z43" s="258" cm="1">
        <f t="array" ref="Z43">SUM(COUNTIF('LK HA'!$B$617:$AZ$625,{"",2,3,4,5,6,7,8,9,10,11,12,13,14,15,16,17,18,19,20}&amp;$C43)*{1,2,3,4,5,6,7,8,9,10,11,12,13,14,15,16,17,18,19,20})</f>
        <v>0</v>
      </c>
      <c r="AA43" s="258" cm="1">
        <f t="array" ref="AA43">SUM(COUNTIF('LK HA'!$B$626:$AZ$633,{"",2,3,4,5,6,7,8,9,10,11,12,13,14,15,16,17,18,19,20}&amp;$C43)*{1,2,3,4,5,6,7,8,9,10,11,12,13,14,15,16,17,18,19,20})</f>
        <v>0</v>
      </c>
      <c r="AB43" s="258" cm="1">
        <f t="array" ref="AB43">SUM(COUNTIF('LK HA'!$B$634:$AZ$646,{"",2,3,4,5,6,7,8,9,10,11,12,13,14,15,16,17,18,19,20}&amp;$C43)*{1,2,3,4,5,6,7,8,9,10,11,12,13,14,15,16,17,18,19,20})</f>
        <v>0</v>
      </c>
      <c r="AC43" s="258" cm="1">
        <f t="array" ref="AC43">SUM(COUNTIF('LK HA'!$B$647:$AZ$677,{"",2,3,4,5,6,7,8,9,10,11,12,13,14,15,16,17,18,19,20}&amp;$C43)*{1,2,3,4,5,6,7,8,9,10,11,12,13,14,15,16,17,18,19,20})</f>
        <v>0</v>
      </c>
      <c r="AD43" s="258" cm="1">
        <f t="array" ref="AD43">SUM(COUNTIF('LK HA'!$B$678:$AZ$692,{"",2,3,4,5,6,7,8,9,10,11,12,13,14,15,16,17,18,19,20}&amp;$C43)*{1,2,3,4,5,6,7,8,9,10,11,12,13,14,15,16,17,18,19,20})</f>
        <v>0</v>
      </c>
      <c r="AE43" s="258" cm="1">
        <f t="array" ref="AE43">SUM(COUNTIF('LK HA'!$B$693:$AZ$700,{"",2,3,4,5,6,7,8,9,10,11,12,13,14,15,16,17,18,19,20}&amp;$C43)*{1,2,3,4,5,6,7,8,9,10,11,12,13,14,15,16,17,18,19,20})</f>
        <v>0</v>
      </c>
      <c r="AF43" s="258" cm="1">
        <f t="array" ref="AF43">SUM(COUNTIF('LK HA'!$B$701:$AZ$719,{"",2,3,4,5,6,7,8,9,10,11,12,13,14,15,16,17,18,19,20}&amp;$C43)*{1,2,3,4,5,6,7,8,9,10,11,12,13,14,15,16,17,18,19,20})</f>
        <v>0</v>
      </c>
      <c r="AG43" s="258" cm="1">
        <f t="array" ref="AG43">SUM(COUNTIF('LK HA'!$B$720:$AZ$728,{"",2,3,4,5,6,7,8,9,10,11,12,13,14,15,16,17,18,19,20}&amp;$C43)*{1,2,3,4,5,6,7,8,9,10,11,12,13,14,15,16,17,18,19,20})</f>
        <v>0</v>
      </c>
      <c r="AH43" s="258" cm="1">
        <f t="array" ref="AH43">SUM(COUNTIF('LK HA'!$B$729:$AZ$737,{"",2,3,4,5,6,7,8,9,10,11,12,13,14,15,16,17,18,19,20}&amp;$C43)*{1,2,3,4,5,6,7,8,9,10,11,12,13,14,15,16,17,18,19,20})</f>
        <v>0</v>
      </c>
      <c r="AI43" s="258" cm="1">
        <f t="array" ref="AI43">SUM(COUNTIF('LK HA'!$B$738:$AZ$744,{"",2,3,4,5,6,7,8,9,10,11,12,13,14,15,16,17,18,19,20}&amp;$C43)*{1,2,3,4,5,6,7,8,9,10,11,12,13,14,15,16,17,18,19,20})</f>
        <v>0</v>
      </c>
      <c r="AJ43" s="258" cm="1">
        <f t="array" ref="AJ43">SUM(COUNTIF('LK HA'!$B$745:$AZ$751,{"",2,3,4,5,6,7,8,9,10,11,12,13,14,15,16,17,18,19,20}&amp;$C43)*{1,2,3,4,5,6,7,8,9,10,11,12,13,14,15,16,17,18,19,20})</f>
        <v>0</v>
      </c>
      <c r="AK43" s="258" cm="1">
        <f t="array" ref="AK43">SUM(COUNTIF('LK HA'!$B$752:$AZ$765,{"",2,3,4,5,6,7,8,9,10,11,12,13,14,15,16,17,18,19,20}&amp;$C43)*{1,2,3,4,5,6,7,8,9,10,11,12,13,14,15,16,17,18,19,20})</f>
        <v>0</v>
      </c>
      <c r="AL43" s="258" cm="1">
        <f t="array" ref="AL43">SUM(COUNTIF('LK HA'!$B$766:$AZ$773,{"",2,3,4,5,6,7,8,9,10,11,12,13,14,15,16,17,18,19,20}&amp;$C43)*{1,2,3,4,5,6,7,8,9,10,11,12,13,14,15,16,17,18,19,20})</f>
        <v>0</v>
      </c>
      <c r="AM43" s="258" cm="1">
        <f t="array" ref="AM43">SUM(COUNTIF('LK HA'!$B$774:$AZ$791,{"",2,3,4,5,6,7,8,9,10,11,12,13,14,15,16,17,18,19,20}&amp;$C43)*{1,2,3,4,5,6,7,8,9,10,11,12,13,14,15,16,17,18,19,20})</f>
        <v>0</v>
      </c>
      <c r="AN43" s="43">
        <f t="shared" si="5"/>
        <v>0</v>
      </c>
      <c r="AO43" s="48"/>
      <c r="AP43" s="258" cm="1">
        <f t="array" ref="AP43">SUM(COUNTIF('LK HA'!$B$7:$AZ$791,{"",2,3,4,5,6,7,8,9,10,11,12,13,14,15,16,17,18,19,20}&amp;$C43)*{1,2,3,4,5,6,7,8,9,10,11,12,13,14,15,16,17,18,19,20})</f>
        <v>0</v>
      </c>
    </row>
    <row r="44" spans="1:42" s="39" customFormat="1" ht="15.6">
      <c r="A44" s="40">
        <f>IF(AN44=0,"ẩn",MAX($A$5:$A43)+1)</f>
        <v>19</v>
      </c>
      <c r="B44" s="45" t="s">
        <v>353</v>
      </c>
      <c r="C44" s="46" t="s">
        <v>141</v>
      </c>
      <c r="D44" s="46" t="s">
        <v>7</v>
      </c>
      <c r="E44" s="258" cm="1">
        <f t="array" ref="E44">SUM(COUNTIF('LK HA'!$B$7:$AZ$64,{"",2,3,4,5,6,7,8,9,10,11,12,13,14,15,16,17,18,19,20}&amp;$C44)*{1,2,3,4,5,6,7,8,9,10,11,12,13,14,15,16,17,18,19,20})</f>
        <v>0</v>
      </c>
      <c r="F44" s="258" cm="1">
        <f t="array" ref="F44">SUM(COUNTIF('LK HA'!$B$65:$AZ$75,{"",2,3,4,5,6,7,8,9,10,11,12,13,14,15,16,17,18,19,20}&amp;$C44)*{1,2,3,4,5,6,7,8,9,10,11,12,13,14,15,16,17,18,19,20})</f>
        <v>0</v>
      </c>
      <c r="G44" s="258" cm="1">
        <f t="array" ref="G44">SUM(COUNTIF('LK HA'!$B$76:$AZ$96,{"",2,3,4,5,6,7,8,9,10,11,12,13,14,15,16,17,18,19,20}&amp;$C44)*{1,2,3,4,5,6,7,8,9,10,11,12,13,14,15,16,17,18,19,20})</f>
        <v>6</v>
      </c>
      <c r="H44" s="258" cm="1">
        <f t="array" ref="H44">SUM(COUNTIF('LK HA'!$B$97:$AZ$160,{"",2,3,4,5,6,7,8,9,10,11,12,13,14,15,16,17,18,19,20}&amp;$C44)*{1,2,3,4,5,6,7,8,9,10,11,12,13,14,15,16,17,18,19,20})</f>
        <v>0</v>
      </c>
      <c r="I44" s="258" cm="1">
        <f t="array" ref="I44">SUM(COUNTIF('LK HA'!$B$161:$AZ$164,{"",2,3,4,5,6,7,8,9,10,11,12,13,14,15,16,17,18,19,20}&amp;$C44)*{1,2,3,4,5,6,7,8,9,10,11,12,13,14,15,16,17,18,19,20})</f>
        <v>0</v>
      </c>
      <c r="J44" s="258" cm="1">
        <f t="array" ref="J44">SUM(COUNTIF('LK HA'!$B$165:$AZ$182,{"",2,3,4,5,6,7,8,9,10,11,12,13,14,15,16,17,18,19,20}&amp;$C44)*{1,2,3,4,5,6,7,8,9,10,11,12,13,14,15,16,17,18,19,20})</f>
        <v>0</v>
      </c>
      <c r="K44" s="258">
        <f>SUM(COUNTIF('LK HA'!$B$183:$AZ$209,{"",2,3,4,5,6,7,8,9,10,11,12,13,14,15,16,17,18,19,20}&amp;$C44)*{1,2,3,4,5,6,7,8,9,10,11,12,13,14,15,16,17,18,19,20})</f>
        <v>0</v>
      </c>
      <c r="L44" s="258" cm="1">
        <f t="array" ref="L44">SUM(COUNTIF('LK HA'!$B$210:$AZ$235,{"",2,3,4,5,6,7,8,9,10,11,12,13,14,15,16,17,18,19,20}&amp;$C44)*{1,2,3,4,5,6,7,8,9,10,11,12,13,14,15,16,17,18,19,20})</f>
        <v>0</v>
      </c>
      <c r="M44" s="258" cm="1">
        <f t="array" ref="M44">SUM(COUNTIF('LK HA'!$B$236:$AZ$254,{"",2,3,4,5,6,7,8,9,10,11,12,13,14,15,16,17,18,19,20}&amp;$C44)*{1,2,3,4,5,6,7,8,9,10,11,12,13,14,15,16,17,18,19,20})</f>
        <v>0</v>
      </c>
      <c r="N44" s="258" cm="1">
        <f t="array" ref="N44">SUM(COUNTIF('LK HA'!$B$255:$AZ$261,{"",2,3,4,5,6,7,8,9,10,11,12,13,14,15,16,17,18,19,20}&amp;$C44)*{1,2,3,4,5,6,7,8,9,10,11,12,13,14,15,16,17,18,19,20})</f>
        <v>0</v>
      </c>
      <c r="O44" s="258" cm="1">
        <f t="array" ref="O44">SUM(COUNTIF('LK HA'!$B$262:$AZ$288,{"",2,3,4,5,6,7,8,9,10,11,12,13,14,15,16,17,18,19,20}&amp;$C44)*{1,2,3,4,5,6,7,8,9,10,11,12,13,14,15,16,17,18,19,20})</f>
        <v>0</v>
      </c>
      <c r="P44" s="258" cm="1">
        <f t="array" ref="P44">SUM(COUNTIF('LK HA'!$B$289:$AZ$304,{"",2,3,4,5,6,7,8,9,10,11,12,13,14,15,16,17,18,19,20}&amp;$C44)*{1,2,3,4,5,6,7,8,9,10,11,12,13,14,15,16,17,18,19,20})</f>
        <v>15</v>
      </c>
      <c r="Q44" s="258" cm="1">
        <f t="array" ref="Q44">SUM(COUNTIF('LK HA'!$B$305:$AZ$350,{"",2,3,4,5,6,7,8,9,10,11,12,13,14,15,16,17,18,19,20}&amp;$C44)*{1,2,3,4,5,6,7,8,9,10,11,12,13,14,15,16,17,18,19,20})</f>
        <v>0</v>
      </c>
      <c r="R44" s="258" cm="1">
        <f t="array" ref="R44">SUM(COUNTIF('LK HA'!$B$351:$AZ$375,{"",2,3,4,5,6,7,8,9,10,11,12,13,14,15,16,17,18,19,20}&amp;$C44)*{1,2,3,4,5,6,7,8,9,10,11,12,13,14,15,16,17,18,19,20})</f>
        <v>0</v>
      </c>
      <c r="S44" s="258" cm="1">
        <f t="array" ref="S44">SUM(COUNTIF('LK HA'!$B$376:$AZ$413,{"",2,3,4,5,6,7,8,9,10,11,12,13,14,15,16,17,18,19,20}&amp;$C44)*{1,2,3,4,5,6,7,8,9,10,11,12,13,14,15,16,17,18,19,20})</f>
        <v>0</v>
      </c>
      <c r="T44" s="258" cm="1">
        <f t="array" ref="T44">SUM(COUNTIF('LK HA'!$B$414:$AZ$460,{"",2,3,4,5,6,7,8,9,10,11,12,13,14,15,16,17,18,19,20}&amp;$C44)*{1,2,3,4,5,6,7,8,9,10,11,12,13,14,15,16,17,18,19,20})</f>
        <v>0</v>
      </c>
      <c r="U44" s="258" cm="1">
        <f t="array" ref="U44">SUM(COUNTIF('LK HA'!$B$461:$AZ$497,{"",2,3,4,5,6,7,8,9,10,11,12,13,14,15,16,17,18,19,20}&amp;$C44)*{1,2,3,4,5,6,7,8,9,10,11,12,13,14,15,16,17,18,19,20})</f>
        <v>0</v>
      </c>
      <c r="V44" s="258" cm="1">
        <f t="array" ref="V44">SUM(COUNTIF('LK HA'!$B$498:$AZ$553,{"",2,3,4,5,6,7,8,9,10,11,12,13,14,15,16,17,18,19,20}&amp;$C44)*{1,2,3,4,5,6,7,8,9,10,11,12,13,14,15,16,17,18,19,20})</f>
        <v>3</v>
      </c>
      <c r="W44" s="258" cm="1">
        <f t="array" ref="W44">SUM(COUNTIF('LK HA'!$B$554:$AZ$585,{"",2,3,4,5,6,7,8,9,10,11,12,13,14,15,16,17,18,19,20}&amp;$C44)*{1,2,3,4,5,6,7,8,9,10,11,12,13,14,15,16,17,18,19,20})</f>
        <v>3</v>
      </c>
      <c r="X44" s="258" cm="1">
        <f t="array" ref="X44">SUM(COUNTIF('LK HA'!$B$586:$AZ$609,{"",2,3,4,5,6,7,8,9,10,11,12,13,14,15,16,17,18,19,20}&amp;$C44)*{1,2,3,4,5,6,7,8,9,10,11,12,13,14,15,16,17,18,19,20})</f>
        <v>0</v>
      </c>
      <c r="Y44" s="258" cm="1">
        <f t="array" ref="Y44">SUM(COUNTIF('LK HA'!$B$610:$AZ$616,{"",2,3,4,5,6,7,8,9,10,11,12,13,14,15,16,17,18,19,20}&amp;$C44)*{1,2,3,4,5,6,7,8,9,10,11,12,13,14,15,16,17,18,19,20})</f>
        <v>0</v>
      </c>
      <c r="Z44" s="258" cm="1">
        <f t="array" ref="Z44">SUM(COUNTIF('LK HA'!$B$617:$AZ$625,{"",2,3,4,5,6,7,8,9,10,11,12,13,14,15,16,17,18,19,20}&amp;$C44)*{1,2,3,4,5,6,7,8,9,10,11,12,13,14,15,16,17,18,19,20})</f>
        <v>0</v>
      </c>
      <c r="AA44" s="258" cm="1">
        <f t="array" ref="AA44">SUM(COUNTIF('LK HA'!$B$626:$AZ$633,{"",2,3,4,5,6,7,8,9,10,11,12,13,14,15,16,17,18,19,20}&amp;$C44)*{1,2,3,4,5,6,7,8,9,10,11,12,13,14,15,16,17,18,19,20})</f>
        <v>0</v>
      </c>
      <c r="AB44" s="258" cm="1">
        <f t="array" ref="AB44">SUM(COUNTIF('LK HA'!$B$634:$AZ$646,{"",2,3,4,5,6,7,8,9,10,11,12,13,14,15,16,17,18,19,20}&amp;$C44)*{1,2,3,4,5,6,7,8,9,10,11,12,13,14,15,16,17,18,19,20})</f>
        <v>0</v>
      </c>
      <c r="AC44" s="258" cm="1">
        <f t="array" ref="AC44">SUM(COUNTIF('LK HA'!$B$647:$AZ$677,{"",2,3,4,5,6,7,8,9,10,11,12,13,14,15,16,17,18,19,20}&amp;$C44)*{1,2,3,4,5,6,7,8,9,10,11,12,13,14,15,16,17,18,19,20})</f>
        <v>3</v>
      </c>
      <c r="AD44" s="258" cm="1">
        <f t="array" ref="AD44">SUM(COUNTIF('LK HA'!$B$678:$AZ$692,{"",2,3,4,5,6,7,8,9,10,11,12,13,14,15,16,17,18,19,20}&amp;$C44)*{1,2,3,4,5,6,7,8,9,10,11,12,13,14,15,16,17,18,19,20})</f>
        <v>0</v>
      </c>
      <c r="AE44" s="258" cm="1">
        <f t="array" ref="AE44">SUM(COUNTIF('LK HA'!$B$693:$AZ$700,{"",2,3,4,5,6,7,8,9,10,11,12,13,14,15,16,17,18,19,20}&amp;$C44)*{1,2,3,4,5,6,7,8,9,10,11,12,13,14,15,16,17,18,19,20})</f>
        <v>0</v>
      </c>
      <c r="AF44" s="258" cm="1">
        <f t="array" ref="AF44">SUM(COUNTIF('LK HA'!$B$701:$AZ$719,{"",2,3,4,5,6,7,8,9,10,11,12,13,14,15,16,17,18,19,20}&amp;$C44)*{1,2,3,4,5,6,7,8,9,10,11,12,13,14,15,16,17,18,19,20})</f>
        <v>0</v>
      </c>
      <c r="AG44" s="258" cm="1">
        <f t="array" ref="AG44">SUM(COUNTIF('LK HA'!$B$720:$AZ$728,{"",2,3,4,5,6,7,8,9,10,11,12,13,14,15,16,17,18,19,20}&amp;$C44)*{1,2,3,4,5,6,7,8,9,10,11,12,13,14,15,16,17,18,19,20})</f>
        <v>0</v>
      </c>
      <c r="AH44" s="258" cm="1">
        <f t="array" ref="AH44">SUM(COUNTIF('LK HA'!$B$729:$AZ$737,{"",2,3,4,5,6,7,8,9,10,11,12,13,14,15,16,17,18,19,20}&amp;$C44)*{1,2,3,4,5,6,7,8,9,10,11,12,13,14,15,16,17,18,19,20})</f>
        <v>0</v>
      </c>
      <c r="AI44" s="258" cm="1">
        <f t="array" ref="AI44">SUM(COUNTIF('LK HA'!$B$738:$AZ$744,{"",2,3,4,5,6,7,8,9,10,11,12,13,14,15,16,17,18,19,20}&amp;$C44)*{1,2,3,4,5,6,7,8,9,10,11,12,13,14,15,16,17,18,19,20})</f>
        <v>0</v>
      </c>
      <c r="AJ44" s="258" cm="1">
        <f t="array" ref="AJ44">SUM(COUNTIF('LK HA'!$B$745:$AZ$751,{"",2,3,4,5,6,7,8,9,10,11,12,13,14,15,16,17,18,19,20}&amp;$C44)*{1,2,3,4,5,6,7,8,9,10,11,12,13,14,15,16,17,18,19,20})</f>
        <v>0</v>
      </c>
      <c r="AK44" s="258" cm="1">
        <f t="array" ref="AK44">SUM(COUNTIF('LK HA'!$B$752:$AZ$765,{"",2,3,4,5,6,7,8,9,10,11,12,13,14,15,16,17,18,19,20}&amp;$C44)*{1,2,3,4,5,6,7,8,9,10,11,12,13,14,15,16,17,18,19,20})</f>
        <v>0</v>
      </c>
      <c r="AL44" s="258" cm="1">
        <f t="array" ref="AL44">SUM(COUNTIF('LK HA'!$B$766:$AZ$773,{"",2,3,4,5,6,7,8,9,10,11,12,13,14,15,16,17,18,19,20}&amp;$C44)*{1,2,3,4,5,6,7,8,9,10,11,12,13,14,15,16,17,18,19,20})</f>
        <v>0</v>
      </c>
      <c r="AM44" s="258" cm="1">
        <f t="array" ref="AM44">SUM(COUNTIF('LK HA'!$B$774:$AZ$791,{"",2,3,4,5,6,7,8,9,10,11,12,13,14,15,16,17,18,19,20}&amp;$C44)*{1,2,3,4,5,6,7,8,9,10,11,12,13,14,15,16,17,18,19,20})</f>
        <v>0</v>
      </c>
      <c r="AN44" s="347">
        <f t="shared" si="5"/>
        <v>30</v>
      </c>
      <c r="AO44" s="48"/>
      <c r="AP44" s="258" cm="1">
        <f t="array" ref="AP44">SUM(COUNTIF('LK HA'!$B$7:$AZ$791,{"",2,3,4,5,6,7,8,9,10,11,12,13,14,15,16,17,18,19,20}&amp;$C44)*{1,2,3,4,5,6,7,8,9,10,11,12,13,14,15,16,17,18,19,20})</f>
        <v>30</v>
      </c>
    </row>
    <row r="45" spans="1:42" s="39" customFormat="1" ht="31.2">
      <c r="A45" s="40">
        <f>IF(AN45=0,"ẩn",MAX($A$5:$A44)+1)</f>
        <v>20</v>
      </c>
      <c r="B45" s="45" t="s">
        <v>17</v>
      </c>
      <c r="C45" s="46" t="s">
        <v>18</v>
      </c>
      <c r="D45" s="46" t="s">
        <v>7</v>
      </c>
      <c r="E45" s="258" cm="1">
        <f t="array" ref="E45">SUM(COUNTIF('LK HA'!$B$7:$AZ$64,{"",2,3,4,5,6,7,8,9,10,11,12,13,14,15,16,17,18,19,20}&amp;$C45)*{1,2,3,4,5,6,7,8,9,10,11,12,13,14,15,16,17,18,19,20})</f>
        <v>0</v>
      </c>
      <c r="F45" s="258" cm="1">
        <f t="array" ref="F45">SUM(COUNTIF('LK HA'!$B$65:$AZ$75,{"",2,3,4,5,6,7,8,9,10,11,12,13,14,15,16,17,18,19,20}&amp;$C45)*{1,2,3,4,5,6,7,8,9,10,11,12,13,14,15,16,17,18,19,20})</f>
        <v>0</v>
      </c>
      <c r="G45" s="258" cm="1">
        <f t="array" ref="G45">SUM(COUNTIF('LK HA'!$B$76:$AZ$96,{"",2,3,4,5,6,7,8,9,10,11,12,13,14,15,16,17,18,19,20}&amp;$C45)*{1,2,3,4,5,6,7,8,9,10,11,12,13,14,15,16,17,18,19,20})</f>
        <v>6</v>
      </c>
      <c r="H45" s="258" cm="1">
        <f t="array" ref="H45">SUM(COUNTIF('LK HA'!$B$97:$AZ$160,{"",2,3,4,5,6,7,8,9,10,11,12,13,14,15,16,17,18,19,20}&amp;$C45)*{1,2,3,4,5,6,7,8,9,10,11,12,13,14,15,16,17,18,19,20})</f>
        <v>0</v>
      </c>
      <c r="I45" s="258" cm="1">
        <f t="array" ref="I45">SUM(COUNTIF('LK HA'!$B$161:$AZ$164,{"",2,3,4,5,6,7,8,9,10,11,12,13,14,15,16,17,18,19,20}&amp;$C45)*{1,2,3,4,5,6,7,8,9,10,11,12,13,14,15,16,17,18,19,20})</f>
        <v>0</v>
      </c>
      <c r="J45" s="258" cm="1">
        <f t="array" ref="J45">SUM(COUNTIF('LK HA'!$B$165:$AZ$182,{"",2,3,4,5,6,7,8,9,10,11,12,13,14,15,16,17,18,19,20}&amp;$C45)*{1,2,3,4,5,6,7,8,9,10,11,12,13,14,15,16,17,18,19,20})</f>
        <v>0</v>
      </c>
      <c r="K45" s="258">
        <f>SUM(COUNTIF('LK HA'!$B$183:$AZ$209,{"",2,3,4,5,6,7,8,9,10,11,12,13,14,15,16,17,18,19,20}&amp;$C45)*{1,2,3,4,5,6,7,8,9,10,11,12,13,14,15,16,17,18,19,20})</f>
        <v>0</v>
      </c>
      <c r="L45" s="258" cm="1">
        <f t="array" ref="L45">SUM(COUNTIF('LK HA'!$B$210:$AZ$235,{"",2,3,4,5,6,7,8,9,10,11,12,13,14,15,16,17,18,19,20}&amp;$C45)*{1,2,3,4,5,6,7,8,9,10,11,12,13,14,15,16,17,18,19,20})</f>
        <v>0</v>
      </c>
      <c r="M45" s="258" cm="1">
        <f t="array" ref="M45">SUM(COUNTIF('LK HA'!$B$236:$AZ$254,{"",2,3,4,5,6,7,8,9,10,11,12,13,14,15,16,17,18,19,20}&amp;$C45)*{1,2,3,4,5,6,7,8,9,10,11,12,13,14,15,16,17,18,19,20})</f>
        <v>0</v>
      </c>
      <c r="N45" s="258" cm="1">
        <f t="array" ref="N45">SUM(COUNTIF('LK HA'!$B$255:$AZ$261,{"",2,3,4,5,6,7,8,9,10,11,12,13,14,15,16,17,18,19,20}&amp;$C45)*{1,2,3,4,5,6,7,8,9,10,11,12,13,14,15,16,17,18,19,20})</f>
        <v>0</v>
      </c>
      <c r="O45" s="258" cm="1">
        <f t="array" ref="O45">SUM(COUNTIF('LK HA'!$B$262:$AZ$288,{"",2,3,4,5,6,7,8,9,10,11,12,13,14,15,16,17,18,19,20}&amp;$C45)*{1,2,3,4,5,6,7,8,9,10,11,12,13,14,15,16,17,18,19,20})</f>
        <v>0</v>
      </c>
      <c r="P45" s="258" cm="1">
        <f t="array" ref="P45">SUM(COUNTIF('LK HA'!$B$289:$AZ$304,{"",2,3,4,5,6,7,8,9,10,11,12,13,14,15,16,17,18,19,20}&amp;$C45)*{1,2,3,4,5,6,7,8,9,10,11,12,13,14,15,16,17,18,19,20})</f>
        <v>0</v>
      </c>
      <c r="Q45" s="258" cm="1">
        <f t="array" ref="Q45">SUM(COUNTIF('LK HA'!$B$305:$AZ$350,{"",2,3,4,5,6,7,8,9,10,11,12,13,14,15,16,17,18,19,20}&amp;$C45)*{1,2,3,4,5,6,7,8,9,10,11,12,13,14,15,16,17,18,19,20})</f>
        <v>0</v>
      </c>
      <c r="R45" s="258" cm="1">
        <f t="array" ref="R45">SUM(COUNTIF('LK HA'!$B$351:$AZ$375,{"",2,3,4,5,6,7,8,9,10,11,12,13,14,15,16,17,18,19,20}&amp;$C45)*{1,2,3,4,5,6,7,8,9,10,11,12,13,14,15,16,17,18,19,20})</f>
        <v>0</v>
      </c>
      <c r="S45" s="258" cm="1">
        <f t="array" ref="S45">SUM(COUNTIF('LK HA'!$B$376:$AZ$413,{"",2,3,4,5,6,7,8,9,10,11,12,13,14,15,16,17,18,19,20}&amp;$C45)*{1,2,3,4,5,6,7,8,9,10,11,12,13,14,15,16,17,18,19,20})</f>
        <v>0</v>
      </c>
      <c r="T45" s="258" cm="1">
        <f t="array" ref="T45">SUM(COUNTIF('LK HA'!$B$414:$AZ$460,{"",2,3,4,5,6,7,8,9,10,11,12,13,14,15,16,17,18,19,20}&amp;$C45)*{1,2,3,4,5,6,7,8,9,10,11,12,13,14,15,16,17,18,19,20})</f>
        <v>0</v>
      </c>
      <c r="U45" s="258" cm="1">
        <f t="array" ref="U45">SUM(COUNTIF('LK HA'!$B$461:$AZ$497,{"",2,3,4,5,6,7,8,9,10,11,12,13,14,15,16,17,18,19,20}&amp;$C45)*{1,2,3,4,5,6,7,8,9,10,11,12,13,14,15,16,17,18,19,20})</f>
        <v>0</v>
      </c>
      <c r="V45" s="258" cm="1">
        <f t="array" ref="V45">SUM(COUNTIF('LK HA'!$B$498:$AZ$553,{"",2,3,4,5,6,7,8,9,10,11,12,13,14,15,16,17,18,19,20}&amp;$C45)*{1,2,3,4,5,6,7,8,9,10,11,12,13,14,15,16,17,18,19,20})</f>
        <v>0</v>
      </c>
      <c r="W45" s="258" cm="1">
        <f t="array" ref="W45">SUM(COUNTIF('LK HA'!$B$554:$AZ$585,{"",2,3,4,5,6,7,8,9,10,11,12,13,14,15,16,17,18,19,20}&amp;$C45)*{1,2,3,4,5,6,7,8,9,10,11,12,13,14,15,16,17,18,19,20})</f>
        <v>0</v>
      </c>
      <c r="X45" s="258" cm="1">
        <f t="array" ref="X45">SUM(COUNTIF('LK HA'!$B$586:$AZ$609,{"",2,3,4,5,6,7,8,9,10,11,12,13,14,15,16,17,18,19,20}&amp;$C45)*{1,2,3,4,5,6,7,8,9,10,11,12,13,14,15,16,17,18,19,20})</f>
        <v>0</v>
      </c>
      <c r="Y45" s="258" cm="1">
        <f t="array" ref="Y45">SUM(COUNTIF('LK HA'!$B$610:$AZ$616,{"",2,3,4,5,6,7,8,9,10,11,12,13,14,15,16,17,18,19,20}&amp;$C45)*{1,2,3,4,5,6,7,8,9,10,11,12,13,14,15,16,17,18,19,20})</f>
        <v>0</v>
      </c>
      <c r="Z45" s="258" cm="1">
        <f t="array" ref="Z45">SUM(COUNTIF('LK HA'!$B$617:$AZ$625,{"",2,3,4,5,6,7,8,9,10,11,12,13,14,15,16,17,18,19,20}&amp;$C45)*{1,2,3,4,5,6,7,8,9,10,11,12,13,14,15,16,17,18,19,20})</f>
        <v>0</v>
      </c>
      <c r="AA45" s="258" cm="1">
        <f t="array" ref="AA45">SUM(COUNTIF('LK HA'!$B$626:$AZ$633,{"",2,3,4,5,6,7,8,9,10,11,12,13,14,15,16,17,18,19,20}&amp;$C45)*{1,2,3,4,5,6,7,8,9,10,11,12,13,14,15,16,17,18,19,20})</f>
        <v>0</v>
      </c>
      <c r="AB45" s="258" cm="1">
        <f t="array" ref="AB45">SUM(COUNTIF('LK HA'!$B$634:$AZ$646,{"",2,3,4,5,6,7,8,9,10,11,12,13,14,15,16,17,18,19,20}&amp;$C45)*{1,2,3,4,5,6,7,8,9,10,11,12,13,14,15,16,17,18,19,20})</f>
        <v>0</v>
      </c>
      <c r="AC45" s="258" cm="1">
        <f t="array" ref="AC45">SUM(COUNTIF('LK HA'!$B$647:$AZ$677,{"",2,3,4,5,6,7,8,9,10,11,12,13,14,15,16,17,18,19,20}&amp;$C45)*{1,2,3,4,5,6,7,8,9,10,11,12,13,14,15,16,17,18,19,20})</f>
        <v>0</v>
      </c>
      <c r="AD45" s="258" cm="1">
        <f t="array" ref="AD45">SUM(COUNTIF('LK HA'!$B$678:$AZ$692,{"",2,3,4,5,6,7,8,9,10,11,12,13,14,15,16,17,18,19,20}&amp;$C45)*{1,2,3,4,5,6,7,8,9,10,11,12,13,14,15,16,17,18,19,20})</f>
        <v>0</v>
      </c>
      <c r="AE45" s="258" cm="1">
        <f t="array" ref="AE45">SUM(COUNTIF('LK HA'!$B$693:$AZ$700,{"",2,3,4,5,6,7,8,9,10,11,12,13,14,15,16,17,18,19,20}&amp;$C45)*{1,2,3,4,5,6,7,8,9,10,11,12,13,14,15,16,17,18,19,20})</f>
        <v>0</v>
      </c>
      <c r="AF45" s="258" cm="1">
        <f t="array" ref="AF45">SUM(COUNTIF('LK HA'!$B$701:$AZ$719,{"",2,3,4,5,6,7,8,9,10,11,12,13,14,15,16,17,18,19,20}&amp;$C45)*{1,2,3,4,5,6,7,8,9,10,11,12,13,14,15,16,17,18,19,20})</f>
        <v>0</v>
      </c>
      <c r="AG45" s="258" cm="1">
        <f t="array" ref="AG45">SUM(COUNTIF('LK HA'!$B$720:$AZ$728,{"",2,3,4,5,6,7,8,9,10,11,12,13,14,15,16,17,18,19,20}&amp;$C45)*{1,2,3,4,5,6,7,8,9,10,11,12,13,14,15,16,17,18,19,20})</f>
        <v>0</v>
      </c>
      <c r="AH45" s="258" cm="1">
        <f t="array" ref="AH45">SUM(COUNTIF('LK HA'!$B$729:$AZ$737,{"",2,3,4,5,6,7,8,9,10,11,12,13,14,15,16,17,18,19,20}&amp;$C45)*{1,2,3,4,5,6,7,8,9,10,11,12,13,14,15,16,17,18,19,20})</f>
        <v>0</v>
      </c>
      <c r="AI45" s="258" cm="1">
        <f t="array" ref="AI45">SUM(COUNTIF('LK HA'!$B$738:$AZ$744,{"",2,3,4,5,6,7,8,9,10,11,12,13,14,15,16,17,18,19,20}&amp;$C45)*{1,2,3,4,5,6,7,8,9,10,11,12,13,14,15,16,17,18,19,20})</f>
        <v>0</v>
      </c>
      <c r="AJ45" s="258" cm="1">
        <f t="array" ref="AJ45">SUM(COUNTIF('LK HA'!$B$745:$AZ$751,{"",2,3,4,5,6,7,8,9,10,11,12,13,14,15,16,17,18,19,20}&amp;$C45)*{1,2,3,4,5,6,7,8,9,10,11,12,13,14,15,16,17,18,19,20})</f>
        <v>0</v>
      </c>
      <c r="AK45" s="258" cm="1">
        <f t="array" ref="AK45">SUM(COUNTIF('LK HA'!$B$752:$AZ$765,{"",2,3,4,5,6,7,8,9,10,11,12,13,14,15,16,17,18,19,20}&amp;$C45)*{1,2,3,4,5,6,7,8,9,10,11,12,13,14,15,16,17,18,19,20})</f>
        <v>0</v>
      </c>
      <c r="AL45" s="258" cm="1">
        <f t="array" ref="AL45">SUM(COUNTIF('LK HA'!$B$766:$AZ$773,{"",2,3,4,5,6,7,8,9,10,11,12,13,14,15,16,17,18,19,20}&amp;$C45)*{1,2,3,4,5,6,7,8,9,10,11,12,13,14,15,16,17,18,19,20})</f>
        <v>0</v>
      </c>
      <c r="AM45" s="258" cm="1">
        <f t="array" ref="AM45">SUM(COUNTIF('LK HA'!$B$774:$AZ$791,{"",2,3,4,5,6,7,8,9,10,11,12,13,14,15,16,17,18,19,20}&amp;$C45)*{1,2,3,4,5,6,7,8,9,10,11,12,13,14,15,16,17,18,19,20})</f>
        <v>0</v>
      </c>
      <c r="AN45" s="347">
        <f t="shared" ref="AN45:AN46" si="7">+SUM(E45:AM45)</f>
        <v>6</v>
      </c>
      <c r="AO45" s="48"/>
      <c r="AP45" s="258" cm="1">
        <f t="array" ref="AP45">SUM(COUNTIF('LK HA'!$B$7:$AZ$791,{"",2,3,4,5,6,7,8,9,10,11,12,13,14,15,16,17,18,19,20}&amp;$C45)*{1,2,3,4,5,6,7,8,9,10,11,12,13,14,15,16,17,18,19,20})</f>
        <v>6</v>
      </c>
    </row>
    <row r="46" spans="1:42" s="39" customFormat="1" ht="31.2">
      <c r="A46" s="40">
        <f>IF(AN46=0,"ẩn",MAX($A$5:$A45)+1)</f>
        <v>21</v>
      </c>
      <c r="B46" s="45" t="s">
        <v>197</v>
      </c>
      <c r="C46" s="46" t="s">
        <v>901</v>
      </c>
      <c r="D46" s="46" t="s">
        <v>7</v>
      </c>
      <c r="E46" s="258" cm="1">
        <f t="array" ref="E46">SUM(COUNTIF('LK HA'!$B$7:$AZ$64,{"",2,3,4,5,6,7,8,9,10,11,12,13,14,15,16,17,18,19,20}&amp;$C46)*{1,2,3,4,5,6,7,8,9,10,11,12,13,14,15,16,17,18,19,20})</f>
        <v>0</v>
      </c>
      <c r="F46" s="258" cm="1">
        <f t="array" ref="F46">SUM(COUNTIF('LK HA'!$B$65:$AZ$75,{"",2,3,4,5,6,7,8,9,10,11,12,13,14,15,16,17,18,19,20}&amp;$C46)*{1,2,3,4,5,6,7,8,9,10,11,12,13,14,15,16,17,18,19,20})</f>
        <v>0</v>
      </c>
      <c r="G46" s="258" cm="1">
        <f t="array" ref="G46">SUM(COUNTIF('LK HA'!$B$76:$AZ$96,{"",2,3,4,5,6,7,8,9,10,11,12,13,14,15,16,17,18,19,20}&amp;$C46)*{1,2,3,4,5,6,7,8,9,10,11,12,13,14,15,16,17,18,19,20})</f>
        <v>6</v>
      </c>
      <c r="H46" s="258" cm="1">
        <f t="array" ref="H46">SUM(COUNTIF('LK HA'!$B$97:$AZ$160,{"",2,3,4,5,6,7,8,9,10,11,12,13,14,15,16,17,18,19,20}&amp;$C46)*{1,2,3,4,5,6,7,8,9,10,11,12,13,14,15,16,17,18,19,20})</f>
        <v>0</v>
      </c>
      <c r="I46" s="258" cm="1">
        <f t="array" ref="I46">SUM(COUNTIF('LK HA'!$B$161:$AZ$164,{"",2,3,4,5,6,7,8,9,10,11,12,13,14,15,16,17,18,19,20}&amp;$C46)*{1,2,3,4,5,6,7,8,9,10,11,12,13,14,15,16,17,18,19,20})</f>
        <v>0</v>
      </c>
      <c r="J46" s="258" cm="1">
        <f t="array" ref="J46">SUM(COUNTIF('LK HA'!$B$165:$AZ$182,{"",2,3,4,5,6,7,8,9,10,11,12,13,14,15,16,17,18,19,20}&amp;$C46)*{1,2,3,4,5,6,7,8,9,10,11,12,13,14,15,16,17,18,19,20})</f>
        <v>0</v>
      </c>
      <c r="K46" s="258">
        <f>SUM(COUNTIF('LK HA'!$B$183:$AZ$209,{"",2,3,4,5,6,7,8,9,10,11,12,13,14,15,16,17,18,19,20}&amp;$C46)*{1,2,3,4,5,6,7,8,9,10,11,12,13,14,15,16,17,18,19,20})</f>
        <v>0</v>
      </c>
      <c r="L46" s="258" cm="1">
        <f t="array" ref="L46">SUM(COUNTIF('LK HA'!$B$210:$AZ$235,{"",2,3,4,5,6,7,8,9,10,11,12,13,14,15,16,17,18,19,20}&amp;$C46)*{1,2,3,4,5,6,7,8,9,10,11,12,13,14,15,16,17,18,19,20})</f>
        <v>0</v>
      </c>
      <c r="M46" s="258" cm="1">
        <f t="array" ref="M46">SUM(COUNTIF('LK HA'!$B$236:$AZ$254,{"",2,3,4,5,6,7,8,9,10,11,12,13,14,15,16,17,18,19,20}&amp;$C46)*{1,2,3,4,5,6,7,8,9,10,11,12,13,14,15,16,17,18,19,20})</f>
        <v>0</v>
      </c>
      <c r="N46" s="258" cm="1">
        <f t="array" ref="N46">SUM(COUNTIF('LK HA'!$B$255:$AZ$261,{"",2,3,4,5,6,7,8,9,10,11,12,13,14,15,16,17,18,19,20}&amp;$C46)*{1,2,3,4,5,6,7,8,9,10,11,12,13,14,15,16,17,18,19,20})</f>
        <v>0</v>
      </c>
      <c r="O46" s="258" cm="1">
        <f t="array" ref="O46">SUM(COUNTIF('LK HA'!$B$262:$AZ$288,{"",2,3,4,5,6,7,8,9,10,11,12,13,14,15,16,17,18,19,20}&amp;$C46)*{1,2,3,4,5,6,7,8,9,10,11,12,13,14,15,16,17,18,19,20})</f>
        <v>0</v>
      </c>
      <c r="P46" s="258" cm="1">
        <f t="array" ref="P46">SUM(COUNTIF('LK HA'!$B$289:$AZ$304,{"",2,3,4,5,6,7,8,9,10,11,12,13,14,15,16,17,18,19,20}&amp;$C46)*{1,2,3,4,5,6,7,8,9,10,11,12,13,14,15,16,17,18,19,20})</f>
        <v>0</v>
      </c>
      <c r="Q46" s="258" cm="1">
        <f t="array" ref="Q46">SUM(COUNTIF('LK HA'!$B$305:$AZ$350,{"",2,3,4,5,6,7,8,9,10,11,12,13,14,15,16,17,18,19,20}&amp;$C46)*{1,2,3,4,5,6,7,8,9,10,11,12,13,14,15,16,17,18,19,20})</f>
        <v>0</v>
      </c>
      <c r="R46" s="258" cm="1">
        <f t="array" ref="R46">SUM(COUNTIF('LK HA'!$B$351:$AZ$375,{"",2,3,4,5,6,7,8,9,10,11,12,13,14,15,16,17,18,19,20}&amp;$C46)*{1,2,3,4,5,6,7,8,9,10,11,12,13,14,15,16,17,18,19,20})</f>
        <v>0</v>
      </c>
      <c r="S46" s="258" cm="1">
        <f t="array" ref="S46">SUM(COUNTIF('LK HA'!$B$376:$AZ$413,{"",2,3,4,5,6,7,8,9,10,11,12,13,14,15,16,17,18,19,20}&amp;$C46)*{1,2,3,4,5,6,7,8,9,10,11,12,13,14,15,16,17,18,19,20})</f>
        <v>0</v>
      </c>
      <c r="T46" s="258" cm="1">
        <f t="array" ref="T46">SUM(COUNTIF('LK HA'!$B$414:$AZ$460,{"",2,3,4,5,6,7,8,9,10,11,12,13,14,15,16,17,18,19,20}&amp;$C46)*{1,2,3,4,5,6,7,8,9,10,11,12,13,14,15,16,17,18,19,20})</f>
        <v>0</v>
      </c>
      <c r="U46" s="258" cm="1">
        <f t="array" ref="U46">SUM(COUNTIF('LK HA'!$B$461:$AZ$497,{"",2,3,4,5,6,7,8,9,10,11,12,13,14,15,16,17,18,19,20}&amp;$C46)*{1,2,3,4,5,6,7,8,9,10,11,12,13,14,15,16,17,18,19,20})</f>
        <v>0</v>
      </c>
      <c r="V46" s="258" cm="1">
        <f t="array" ref="V46">SUM(COUNTIF('LK HA'!$B$498:$AZ$553,{"",2,3,4,5,6,7,8,9,10,11,12,13,14,15,16,17,18,19,20}&amp;$C46)*{1,2,3,4,5,6,7,8,9,10,11,12,13,14,15,16,17,18,19,20})</f>
        <v>0</v>
      </c>
      <c r="W46" s="258" cm="1">
        <f t="array" ref="W46">SUM(COUNTIF('LK HA'!$B$554:$AZ$585,{"",2,3,4,5,6,7,8,9,10,11,12,13,14,15,16,17,18,19,20}&amp;$C46)*{1,2,3,4,5,6,7,8,9,10,11,12,13,14,15,16,17,18,19,20})</f>
        <v>0</v>
      </c>
      <c r="X46" s="258" cm="1">
        <f t="array" ref="X46">SUM(COUNTIF('LK HA'!$B$586:$AZ$609,{"",2,3,4,5,6,7,8,9,10,11,12,13,14,15,16,17,18,19,20}&amp;$C46)*{1,2,3,4,5,6,7,8,9,10,11,12,13,14,15,16,17,18,19,20})</f>
        <v>0</v>
      </c>
      <c r="Y46" s="258" cm="1">
        <f t="array" ref="Y46">SUM(COUNTIF('LK HA'!$B$610:$AZ$616,{"",2,3,4,5,6,7,8,9,10,11,12,13,14,15,16,17,18,19,20}&amp;$C46)*{1,2,3,4,5,6,7,8,9,10,11,12,13,14,15,16,17,18,19,20})</f>
        <v>0</v>
      </c>
      <c r="Z46" s="258" cm="1">
        <f t="array" ref="Z46">SUM(COUNTIF('LK HA'!$B$617:$AZ$625,{"",2,3,4,5,6,7,8,9,10,11,12,13,14,15,16,17,18,19,20}&amp;$C46)*{1,2,3,4,5,6,7,8,9,10,11,12,13,14,15,16,17,18,19,20})</f>
        <v>0</v>
      </c>
      <c r="AA46" s="258" cm="1">
        <f t="array" ref="AA46">SUM(COUNTIF('LK HA'!$B$626:$AZ$633,{"",2,3,4,5,6,7,8,9,10,11,12,13,14,15,16,17,18,19,20}&amp;$C46)*{1,2,3,4,5,6,7,8,9,10,11,12,13,14,15,16,17,18,19,20})</f>
        <v>0</v>
      </c>
      <c r="AB46" s="258" cm="1">
        <f t="array" ref="AB46">SUM(COUNTIF('LK HA'!$B$634:$AZ$646,{"",2,3,4,5,6,7,8,9,10,11,12,13,14,15,16,17,18,19,20}&amp;$C46)*{1,2,3,4,5,6,7,8,9,10,11,12,13,14,15,16,17,18,19,20})</f>
        <v>0</v>
      </c>
      <c r="AC46" s="258" cm="1">
        <f t="array" ref="AC46">SUM(COUNTIF('LK HA'!$B$647:$AZ$677,{"",2,3,4,5,6,7,8,9,10,11,12,13,14,15,16,17,18,19,20}&amp;$C46)*{1,2,3,4,5,6,7,8,9,10,11,12,13,14,15,16,17,18,19,20})</f>
        <v>0</v>
      </c>
      <c r="AD46" s="258" cm="1">
        <f t="array" ref="AD46">SUM(COUNTIF('LK HA'!$B$678:$AZ$692,{"",2,3,4,5,6,7,8,9,10,11,12,13,14,15,16,17,18,19,20}&amp;$C46)*{1,2,3,4,5,6,7,8,9,10,11,12,13,14,15,16,17,18,19,20})</f>
        <v>0</v>
      </c>
      <c r="AE46" s="258" cm="1">
        <f t="array" ref="AE46">SUM(COUNTIF('LK HA'!$B$693:$AZ$700,{"",2,3,4,5,6,7,8,9,10,11,12,13,14,15,16,17,18,19,20}&amp;$C46)*{1,2,3,4,5,6,7,8,9,10,11,12,13,14,15,16,17,18,19,20})</f>
        <v>0</v>
      </c>
      <c r="AF46" s="258" cm="1">
        <f t="array" ref="AF46">SUM(COUNTIF('LK HA'!$B$701:$AZ$719,{"",2,3,4,5,6,7,8,9,10,11,12,13,14,15,16,17,18,19,20}&amp;$C46)*{1,2,3,4,5,6,7,8,9,10,11,12,13,14,15,16,17,18,19,20})</f>
        <v>0</v>
      </c>
      <c r="AG46" s="258" cm="1">
        <f t="array" ref="AG46">SUM(COUNTIF('LK HA'!$B$720:$AZ$728,{"",2,3,4,5,6,7,8,9,10,11,12,13,14,15,16,17,18,19,20}&amp;$C46)*{1,2,3,4,5,6,7,8,9,10,11,12,13,14,15,16,17,18,19,20})</f>
        <v>0</v>
      </c>
      <c r="AH46" s="258" cm="1">
        <f t="array" ref="AH46">SUM(COUNTIF('LK HA'!$B$729:$AZ$737,{"",2,3,4,5,6,7,8,9,10,11,12,13,14,15,16,17,18,19,20}&amp;$C46)*{1,2,3,4,5,6,7,8,9,10,11,12,13,14,15,16,17,18,19,20})</f>
        <v>0</v>
      </c>
      <c r="AI46" s="258" cm="1">
        <f t="array" ref="AI46">SUM(COUNTIF('LK HA'!$B$738:$AZ$744,{"",2,3,4,5,6,7,8,9,10,11,12,13,14,15,16,17,18,19,20}&amp;$C46)*{1,2,3,4,5,6,7,8,9,10,11,12,13,14,15,16,17,18,19,20})</f>
        <v>0</v>
      </c>
      <c r="AJ46" s="258" cm="1">
        <f t="array" ref="AJ46">SUM(COUNTIF('LK HA'!$B$745:$AZ$751,{"",2,3,4,5,6,7,8,9,10,11,12,13,14,15,16,17,18,19,20}&amp;$C46)*{1,2,3,4,5,6,7,8,9,10,11,12,13,14,15,16,17,18,19,20})</f>
        <v>0</v>
      </c>
      <c r="AK46" s="258" cm="1">
        <f t="array" ref="AK46">SUM(COUNTIF('LK HA'!$B$752:$AZ$765,{"",2,3,4,5,6,7,8,9,10,11,12,13,14,15,16,17,18,19,20}&amp;$C46)*{1,2,3,4,5,6,7,8,9,10,11,12,13,14,15,16,17,18,19,20})</f>
        <v>0</v>
      </c>
      <c r="AL46" s="258" cm="1">
        <f t="array" ref="AL46">SUM(COUNTIF('LK HA'!$B$766:$AZ$773,{"",2,3,4,5,6,7,8,9,10,11,12,13,14,15,16,17,18,19,20}&amp;$C46)*{1,2,3,4,5,6,7,8,9,10,11,12,13,14,15,16,17,18,19,20})</f>
        <v>0</v>
      </c>
      <c r="AM46" s="258" cm="1">
        <f t="array" ref="AM46">SUM(COUNTIF('LK HA'!$B$774:$AZ$791,{"",2,3,4,5,6,7,8,9,10,11,12,13,14,15,16,17,18,19,20}&amp;$C46)*{1,2,3,4,5,6,7,8,9,10,11,12,13,14,15,16,17,18,19,20})</f>
        <v>0</v>
      </c>
      <c r="AN46" s="347">
        <f t="shared" si="7"/>
        <v>6</v>
      </c>
      <c r="AO46" s="48"/>
      <c r="AP46" s="258" cm="1">
        <f t="array" ref="AP46">SUM(COUNTIF('LK HA'!$B$7:$AZ$791,{"",2,3,4,5,6,7,8,9,10,11,12,13,14,15,16,17,18,19,20}&amp;$C46)*{1,2,3,4,5,6,7,8,9,10,11,12,13,14,15,16,17,18,19,20})</f>
        <v>6</v>
      </c>
    </row>
    <row r="47" spans="1:42" s="39" customFormat="1" ht="15.6" hidden="1">
      <c r="A47" s="40" t="str">
        <f>IF(AN47=0,"ẩn",MAX($A$5:$A43)+1)</f>
        <v>ẩn</v>
      </c>
      <c r="B47" s="45" t="s">
        <v>338</v>
      </c>
      <c r="C47" s="46" t="s">
        <v>339</v>
      </c>
      <c r="D47" s="46" t="s">
        <v>7</v>
      </c>
      <c r="E47" s="258" cm="1">
        <f t="array" ref="E47">SUM(COUNTIF('LK HA'!$B$7:$AZ$64,{"",2,3,4,5,6,7,8,9,10,11,12,13,14,15,16,17,18,19,20}&amp;$C47)*{1,2,3,4,5,6,7,8,9,10,11,12,13,14,15,16,17,18,19,20})</f>
        <v>0</v>
      </c>
      <c r="F47" s="258" cm="1">
        <f t="array" ref="F47">SUM(COUNTIF('LK HA'!$B$65:$AZ$75,{"",2,3,4,5,6,7,8,9,10,11,12,13,14,15,16,17,18,19,20}&amp;$C47)*{1,2,3,4,5,6,7,8,9,10,11,12,13,14,15,16,17,18,19,20})</f>
        <v>0</v>
      </c>
      <c r="G47" s="258" cm="1">
        <f t="array" ref="G47">SUM(COUNTIF('LK HA'!$B$76:$AZ$96,{"",2,3,4,5,6,7,8,9,10,11,12,13,14,15,16,17,18,19,20}&amp;$C47)*{1,2,3,4,5,6,7,8,9,10,11,12,13,14,15,16,17,18,19,20})</f>
        <v>0</v>
      </c>
      <c r="H47" s="258" cm="1">
        <f t="array" ref="H47">SUM(COUNTIF('LK HA'!$B$97:$AZ$160,{"",2,3,4,5,6,7,8,9,10,11,12,13,14,15,16,17,18,19,20}&amp;$C47)*{1,2,3,4,5,6,7,8,9,10,11,12,13,14,15,16,17,18,19,20})</f>
        <v>0</v>
      </c>
      <c r="I47" s="258" cm="1">
        <f t="array" ref="I47">SUM(COUNTIF('LK HA'!$B$161:$AZ$164,{"",2,3,4,5,6,7,8,9,10,11,12,13,14,15,16,17,18,19,20}&amp;$C47)*{1,2,3,4,5,6,7,8,9,10,11,12,13,14,15,16,17,18,19,20})</f>
        <v>0</v>
      </c>
      <c r="J47" s="258" cm="1">
        <f t="array" ref="J47">SUM(COUNTIF('LK HA'!$B$165:$AZ$182,{"",2,3,4,5,6,7,8,9,10,11,12,13,14,15,16,17,18,19,20}&amp;$C47)*{1,2,3,4,5,6,7,8,9,10,11,12,13,14,15,16,17,18,19,20})</f>
        <v>0</v>
      </c>
      <c r="K47" s="258">
        <f>SUM(COUNTIF('LK HA'!$B$183:$AZ$209,{"",2,3,4,5,6,7,8,9,10,11,12,13,14,15,16,17,18,19,20}&amp;$C47)*{1,2,3,4,5,6,7,8,9,10,11,12,13,14,15,16,17,18,19,20})</f>
        <v>0</v>
      </c>
      <c r="L47" s="258" cm="1">
        <f t="array" ref="L47">SUM(COUNTIF('LK HA'!$B$210:$AZ$235,{"",2,3,4,5,6,7,8,9,10,11,12,13,14,15,16,17,18,19,20}&amp;$C47)*{1,2,3,4,5,6,7,8,9,10,11,12,13,14,15,16,17,18,19,20})</f>
        <v>0</v>
      </c>
      <c r="M47" s="258" cm="1">
        <f t="array" ref="M47">SUM(COUNTIF('LK HA'!$B$236:$AZ$254,{"",2,3,4,5,6,7,8,9,10,11,12,13,14,15,16,17,18,19,20}&amp;$C47)*{1,2,3,4,5,6,7,8,9,10,11,12,13,14,15,16,17,18,19,20})</f>
        <v>0</v>
      </c>
      <c r="N47" s="258" cm="1">
        <f t="array" ref="N47">SUM(COUNTIF('LK HA'!$B$255:$AZ$261,{"",2,3,4,5,6,7,8,9,10,11,12,13,14,15,16,17,18,19,20}&amp;$C47)*{1,2,3,4,5,6,7,8,9,10,11,12,13,14,15,16,17,18,19,20})</f>
        <v>0</v>
      </c>
      <c r="O47" s="258" cm="1">
        <f t="array" ref="O47">SUM(COUNTIF('LK HA'!$B$262:$AZ$288,{"",2,3,4,5,6,7,8,9,10,11,12,13,14,15,16,17,18,19,20}&amp;$C47)*{1,2,3,4,5,6,7,8,9,10,11,12,13,14,15,16,17,18,19,20})</f>
        <v>0</v>
      </c>
      <c r="P47" s="258" cm="1">
        <f t="array" ref="P47">SUM(COUNTIF('LK HA'!$B$289:$AZ$304,{"",2,3,4,5,6,7,8,9,10,11,12,13,14,15,16,17,18,19,20}&amp;$C47)*{1,2,3,4,5,6,7,8,9,10,11,12,13,14,15,16,17,18,19,20})</f>
        <v>0</v>
      </c>
      <c r="Q47" s="258" cm="1">
        <f t="array" ref="Q47">SUM(COUNTIF('LK HA'!$B$305:$AZ$350,{"",2,3,4,5,6,7,8,9,10,11,12,13,14,15,16,17,18,19,20}&amp;$C47)*{1,2,3,4,5,6,7,8,9,10,11,12,13,14,15,16,17,18,19,20})</f>
        <v>0</v>
      </c>
      <c r="R47" s="258" cm="1">
        <f t="array" ref="R47">SUM(COUNTIF('LK HA'!$B$351:$AZ$375,{"",2,3,4,5,6,7,8,9,10,11,12,13,14,15,16,17,18,19,20}&amp;$C47)*{1,2,3,4,5,6,7,8,9,10,11,12,13,14,15,16,17,18,19,20})</f>
        <v>0</v>
      </c>
      <c r="S47" s="258" cm="1">
        <f t="array" ref="S47">SUM(COUNTIF('LK HA'!$B$376:$AZ$413,{"",2,3,4,5,6,7,8,9,10,11,12,13,14,15,16,17,18,19,20}&amp;$C47)*{1,2,3,4,5,6,7,8,9,10,11,12,13,14,15,16,17,18,19,20})</f>
        <v>0</v>
      </c>
      <c r="T47" s="258" cm="1">
        <f t="array" ref="T47">SUM(COUNTIF('LK HA'!$B$414:$AZ$460,{"",2,3,4,5,6,7,8,9,10,11,12,13,14,15,16,17,18,19,20}&amp;$C47)*{1,2,3,4,5,6,7,8,9,10,11,12,13,14,15,16,17,18,19,20})</f>
        <v>0</v>
      </c>
      <c r="U47" s="258" cm="1">
        <f t="array" ref="U47">SUM(COUNTIF('LK HA'!$B$461:$AZ$497,{"",2,3,4,5,6,7,8,9,10,11,12,13,14,15,16,17,18,19,20}&amp;$C47)*{1,2,3,4,5,6,7,8,9,10,11,12,13,14,15,16,17,18,19,20})</f>
        <v>0</v>
      </c>
      <c r="V47" s="258" cm="1">
        <f t="array" ref="V47">SUM(COUNTIF('LK HA'!$B$498:$AZ$553,{"",2,3,4,5,6,7,8,9,10,11,12,13,14,15,16,17,18,19,20}&amp;$C47)*{1,2,3,4,5,6,7,8,9,10,11,12,13,14,15,16,17,18,19,20})</f>
        <v>0</v>
      </c>
      <c r="W47" s="258" cm="1">
        <f t="array" ref="W47">SUM(COUNTIF('LK HA'!$B$554:$AZ$585,{"",2,3,4,5,6,7,8,9,10,11,12,13,14,15,16,17,18,19,20}&amp;$C47)*{1,2,3,4,5,6,7,8,9,10,11,12,13,14,15,16,17,18,19,20})</f>
        <v>0</v>
      </c>
      <c r="X47" s="258" cm="1">
        <f t="array" ref="X47">SUM(COUNTIF('LK HA'!$B$586:$AZ$609,{"",2,3,4,5,6,7,8,9,10,11,12,13,14,15,16,17,18,19,20}&amp;$C47)*{1,2,3,4,5,6,7,8,9,10,11,12,13,14,15,16,17,18,19,20})</f>
        <v>0</v>
      </c>
      <c r="Y47" s="258" cm="1">
        <f t="array" ref="Y47">SUM(COUNTIF('LK HA'!$B$610:$AZ$616,{"",2,3,4,5,6,7,8,9,10,11,12,13,14,15,16,17,18,19,20}&amp;$C47)*{1,2,3,4,5,6,7,8,9,10,11,12,13,14,15,16,17,18,19,20})</f>
        <v>0</v>
      </c>
      <c r="Z47" s="258" cm="1">
        <f t="array" ref="Z47">SUM(COUNTIF('LK HA'!$B$617:$AZ$625,{"",2,3,4,5,6,7,8,9,10,11,12,13,14,15,16,17,18,19,20}&amp;$C47)*{1,2,3,4,5,6,7,8,9,10,11,12,13,14,15,16,17,18,19,20})</f>
        <v>0</v>
      </c>
      <c r="AA47" s="258" cm="1">
        <f t="array" ref="AA47">SUM(COUNTIF('LK HA'!$B$626:$AZ$633,{"",2,3,4,5,6,7,8,9,10,11,12,13,14,15,16,17,18,19,20}&amp;$C47)*{1,2,3,4,5,6,7,8,9,10,11,12,13,14,15,16,17,18,19,20})</f>
        <v>0</v>
      </c>
      <c r="AB47" s="258" cm="1">
        <f t="array" ref="AB47">SUM(COUNTIF('LK HA'!$B$634:$AZ$646,{"",2,3,4,5,6,7,8,9,10,11,12,13,14,15,16,17,18,19,20}&amp;$C47)*{1,2,3,4,5,6,7,8,9,10,11,12,13,14,15,16,17,18,19,20})</f>
        <v>0</v>
      </c>
      <c r="AC47" s="258" cm="1">
        <f t="array" ref="AC47">SUM(COUNTIF('LK HA'!$B$647:$AZ$677,{"",2,3,4,5,6,7,8,9,10,11,12,13,14,15,16,17,18,19,20}&amp;$C47)*{1,2,3,4,5,6,7,8,9,10,11,12,13,14,15,16,17,18,19,20})</f>
        <v>0</v>
      </c>
      <c r="AD47" s="258" cm="1">
        <f t="array" ref="AD47">SUM(COUNTIF('LK HA'!$B$678:$AZ$692,{"",2,3,4,5,6,7,8,9,10,11,12,13,14,15,16,17,18,19,20}&amp;$C47)*{1,2,3,4,5,6,7,8,9,10,11,12,13,14,15,16,17,18,19,20})</f>
        <v>0</v>
      </c>
      <c r="AE47" s="258" cm="1">
        <f t="array" ref="AE47">SUM(COUNTIF('LK HA'!$B$693:$AZ$700,{"",2,3,4,5,6,7,8,9,10,11,12,13,14,15,16,17,18,19,20}&amp;$C47)*{1,2,3,4,5,6,7,8,9,10,11,12,13,14,15,16,17,18,19,20})</f>
        <v>0</v>
      </c>
      <c r="AF47" s="258" cm="1">
        <f t="array" ref="AF47">SUM(COUNTIF('LK HA'!$B$701:$AZ$719,{"",2,3,4,5,6,7,8,9,10,11,12,13,14,15,16,17,18,19,20}&amp;$C47)*{1,2,3,4,5,6,7,8,9,10,11,12,13,14,15,16,17,18,19,20})</f>
        <v>0</v>
      </c>
      <c r="AG47" s="258" cm="1">
        <f t="array" ref="AG47">SUM(COUNTIF('LK HA'!$B$720:$AZ$728,{"",2,3,4,5,6,7,8,9,10,11,12,13,14,15,16,17,18,19,20}&amp;$C47)*{1,2,3,4,5,6,7,8,9,10,11,12,13,14,15,16,17,18,19,20})</f>
        <v>0</v>
      </c>
      <c r="AH47" s="258" cm="1">
        <f t="array" ref="AH47">SUM(COUNTIF('LK HA'!$B$729:$AZ$737,{"",2,3,4,5,6,7,8,9,10,11,12,13,14,15,16,17,18,19,20}&amp;$C47)*{1,2,3,4,5,6,7,8,9,10,11,12,13,14,15,16,17,18,19,20})</f>
        <v>0</v>
      </c>
      <c r="AI47" s="258" cm="1">
        <f t="array" ref="AI47">SUM(COUNTIF('LK HA'!$B$738:$AZ$744,{"",2,3,4,5,6,7,8,9,10,11,12,13,14,15,16,17,18,19,20}&amp;$C47)*{1,2,3,4,5,6,7,8,9,10,11,12,13,14,15,16,17,18,19,20})</f>
        <v>0</v>
      </c>
      <c r="AJ47" s="258" cm="1">
        <f t="array" ref="AJ47">SUM(COUNTIF('LK HA'!$B$745:$AZ$751,{"",2,3,4,5,6,7,8,9,10,11,12,13,14,15,16,17,18,19,20}&amp;$C47)*{1,2,3,4,5,6,7,8,9,10,11,12,13,14,15,16,17,18,19,20})</f>
        <v>0</v>
      </c>
      <c r="AK47" s="258" cm="1">
        <f t="array" ref="AK47">SUM(COUNTIF('LK HA'!$B$752:$AZ$765,{"",2,3,4,5,6,7,8,9,10,11,12,13,14,15,16,17,18,19,20}&amp;$C47)*{1,2,3,4,5,6,7,8,9,10,11,12,13,14,15,16,17,18,19,20})</f>
        <v>0</v>
      </c>
      <c r="AL47" s="258" cm="1">
        <f t="array" ref="AL47">SUM(COUNTIF('LK HA'!$B$766:$AZ$773,{"",2,3,4,5,6,7,8,9,10,11,12,13,14,15,16,17,18,19,20}&amp;$C47)*{1,2,3,4,5,6,7,8,9,10,11,12,13,14,15,16,17,18,19,20})</f>
        <v>0</v>
      </c>
      <c r="AM47" s="258" cm="1">
        <f t="array" ref="AM47">SUM(COUNTIF('LK HA'!$B$774:$AZ$791,{"",2,3,4,5,6,7,8,9,10,11,12,13,14,15,16,17,18,19,20}&amp;$C47)*{1,2,3,4,5,6,7,8,9,10,11,12,13,14,15,16,17,18,19,20})</f>
        <v>0</v>
      </c>
      <c r="AN47" s="43">
        <f t="shared" si="5"/>
        <v>0</v>
      </c>
      <c r="AO47" s="48"/>
      <c r="AP47" s="258" cm="1">
        <f t="array" ref="AP47">SUM(COUNTIF('LK HA'!$B$7:$AZ$791,{"",2,3,4,5,6,7,8,9,10,11,12,13,14,15,16,17,18,19,20}&amp;$C47)*{1,2,3,4,5,6,7,8,9,10,11,12,13,14,15,16,17,18,19,20})</f>
        <v>0</v>
      </c>
    </row>
    <row r="48" spans="1:42" s="39" customFormat="1" ht="15.6" hidden="1">
      <c r="A48" s="40" t="str">
        <f>IF(AN48=0,"ẩn",MAX($A$5:$A47)+1)</f>
        <v>ẩn</v>
      </c>
      <c r="B48" s="45" t="s">
        <v>337</v>
      </c>
      <c r="C48" s="52" t="s">
        <v>213</v>
      </c>
      <c r="D48" s="46" t="s">
        <v>7</v>
      </c>
      <c r="E48" s="258" cm="1">
        <f t="array" ref="E48">SUM(COUNTIF('LK HA'!$B$7:$AZ$64,{"",2,3,4,5,6,7,8,9,10,11,12,13,14,15,16,17,18,19,20}&amp;$C48)*{1,2,3,4,5,6,7,8,9,10,11,12,13,14,15,16,17,18,19,20})</f>
        <v>0</v>
      </c>
      <c r="F48" s="258" cm="1">
        <f t="array" ref="F48">SUM(COUNTIF('LK HA'!$B$65:$AZ$75,{"",2,3,4,5,6,7,8,9,10,11,12,13,14,15,16,17,18,19,20}&amp;$C48)*{1,2,3,4,5,6,7,8,9,10,11,12,13,14,15,16,17,18,19,20})</f>
        <v>0</v>
      </c>
      <c r="G48" s="258" cm="1">
        <f t="array" ref="G48">SUM(COUNTIF('LK HA'!$B$76:$AZ$96,{"",2,3,4,5,6,7,8,9,10,11,12,13,14,15,16,17,18,19,20}&amp;$C48)*{1,2,3,4,5,6,7,8,9,10,11,12,13,14,15,16,17,18,19,20})</f>
        <v>0</v>
      </c>
      <c r="H48" s="258" cm="1">
        <f t="array" ref="H48">SUM(COUNTIF('LK HA'!$B$97:$AZ$160,{"",2,3,4,5,6,7,8,9,10,11,12,13,14,15,16,17,18,19,20}&amp;$C48)*{1,2,3,4,5,6,7,8,9,10,11,12,13,14,15,16,17,18,19,20})</f>
        <v>0</v>
      </c>
      <c r="I48" s="258" cm="1">
        <f t="array" ref="I48">SUM(COUNTIF('LK HA'!$B$161:$AZ$164,{"",2,3,4,5,6,7,8,9,10,11,12,13,14,15,16,17,18,19,20}&amp;$C48)*{1,2,3,4,5,6,7,8,9,10,11,12,13,14,15,16,17,18,19,20})</f>
        <v>0</v>
      </c>
      <c r="J48" s="258" cm="1">
        <f t="array" ref="J48">SUM(COUNTIF('LK HA'!$B$165:$AZ$182,{"",2,3,4,5,6,7,8,9,10,11,12,13,14,15,16,17,18,19,20}&amp;$C48)*{1,2,3,4,5,6,7,8,9,10,11,12,13,14,15,16,17,18,19,20})</f>
        <v>0</v>
      </c>
      <c r="K48" s="258">
        <f>SUM(COUNTIF('LK HA'!$B$183:$AZ$209,{"",2,3,4,5,6,7,8,9,10,11,12,13,14,15,16,17,18,19,20}&amp;$C48)*{1,2,3,4,5,6,7,8,9,10,11,12,13,14,15,16,17,18,19,20})</f>
        <v>0</v>
      </c>
      <c r="L48" s="258" cm="1">
        <f t="array" ref="L48">SUM(COUNTIF('LK HA'!$B$210:$AZ$235,{"",2,3,4,5,6,7,8,9,10,11,12,13,14,15,16,17,18,19,20}&amp;$C48)*{1,2,3,4,5,6,7,8,9,10,11,12,13,14,15,16,17,18,19,20})</f>
        <v>0</v>
      </c>
      <c r="M48" s="258" cm="1">
        <f t="array" ref="M48">SUM(COUNTIF('LK HA'!$B$236:$AZ$254,{"",2,3,4,5,6,7,8,9,10,11,12,13,14,15,16,17,18,19,20}&amp;$C48)*{1,2,3,4,5,6,7,8,9,10,11,12,13,14,15,16,17,18,19,20})</f>
        <v>0</v>
      </c>
      <c r="N48" s="258" cm="1">
        <f t="array" ref="N48">SUM(COUNTIF('LK HA'!$B$255:$AZ$261,{"",2,3,4,5,6,7,8,9,10,11,12,13,14,15,16,17,18,19,20}&amp;$C48)*{1,2,3,4,5,6,7,8,9,10,11,12,13,14,15,16,17,18,19,20})</f>
        <v>0</v>
      </c>
      <c r="O48" s="258" cm="1">
        <f t="array" ref="O48">SUM(COUNTIF('LK HA'!$B$262:$AZ$288,{"",2,3,4,5,6,7,8,9,10,11,12,13,14,15,16,17,18,19,20}&amp;$C48)*{1,2,3,4,5,6,7,8,9,10,11,12,13,14,15,16,17,18,19,20})</f>
        <v>0</v>
      </c>
      <c r="P48" s="258" cm="1">
        <f t="array" ref="P48">SUM(COUNTIF('LK HA'!$B$289:$AZ$304,{"",2,3,4,5,6,7,8,9,10,11,12,13,14,15,16,17,18,19,20}&amp;$C48)*{1,2,3,4,5,6,7,8,9,10,11,12,13,14,15,16,17,18,19,20})</f>
        <v>0</v>
      </c>
      <c r="Q48" s="258" cm="1">
        <f t="array" ref="Q48">SUM(COUNTIF('LK HA'!$B$305:$AZ$350,{"",2,3,4,5,6,7,8,9,10,11,12,13,14,15,16,17,18,19,20}&amp;$C48)*{1,2,3,4,5,6,7,8,9,10,11,12,13,14,15,16,17,18,19,20})</f>
        <v>0</v>
      </c>
      <c r="R48" s="258" cm="1">
        <f t="array" ref="R48">SUM(COUNTIF('LK HA'!$B$351:$AZ$375,{"",2,3,4,5,6,7,8,9,10,11,12,13,14,15,16,17,18,19,20}&amp;$C48)*{1,2,3,4,5,6,7,8,9,10,11,12,13,14,15,16,17,18,19,20})</f>
        <v>0</v>
      </c>
      <c r="S48" s="258" cm="1">
        <f t="array" ref="S48">SUM(COUNTIF('LK HA'!$B$376:$AZ$413,{"",2,3,4,5,6,7,8,9,10,11,12,13,14,15,16,17,18,19,20}&amp;$C48)*{1,2,3,4,5,6,7,8,9,10,11,12,13,14,15,16,17,18,19,20})</f>
        <v>0</v>
      </c>
      <c r="T48" s="258" cm="1">
        <f t="array" ref="T48">SUM(COUNTIF('LK HA'!$B$414:$AZ$460,{"",2,3,4,5,6,7,8,9,10,11,12,13,14,15,16,17,18,19,20}&amp;$C48)*{1,2,3,4,5,6,7,8,9,10,11,12,13,14,15,16,17,18,19,20})</f>
        <v>0</v>
      </c>
      <c r="U48" s="258" cm="1">
        <f t="array" ref="U48">SUM(COUNTIF('LK HA'!$B$461:$AZ$497,{"",2,3,4,5,6,7,8,9,10,11,12,13,14,15,16,17,18,19,20}&amp;$C48)*{1,2,3,4,5,6,7,8,9,10,11,12,13,14,15,16,17,18,19,20})</f>
        <v>0</v>
      </c>
      <c r="V48" s="258" cm="1">
        <f t="array" ref="V48">SUM(COUNTIF('LK HA'!$B$498:$AZ$553,{"",2,3,4,5,6,7,8,9,10,11,12,13,14,15,16,17,18,19,20}&amp;$C48)*{1,2,3,4,5,6,7,8,9,10,11,12,13,14,15,16,17,18,19,20})</f>
        <v>0</v>
      </c>
      <c r="W48" s="258" cm="1">
        <f t="array" ref="W48">SUM(COUNTIF('LK HA'!$B$554:$AZ$585,{"",2,3,4,5,6,7,8,9,10,11,12,13,14,15,16,17,18,19,20}&amp;$C48)*{1,2,3,4,5,6,7,8,9,10,11,12,13,14,15,16,17,18,19,20})</f>
        <v>0</v>
      </c>
      <c r="X48" s="258" cm="1">
        <f t="array" ref="X48">SUM(COUNTIF('LK HA'!$B$586:$AZ$609,{"",2,3,4,5,6,7,8,9,10,11,12,13,14,15,16,17,18,19,20}&amp;$C48)*{1,2,3,4,5,6,7,8,9,10,11,12,13,14,15,16,17,18,19,20})</f>
        <v>0</v>
      </c>
      <c r="Y48" s="258" cm="1">
        <f t="array" ref="Y48">SUM(COUNTIF('LK HA'!$B$610:$AZ$616,{"",2,3,4,5,6,7,8,9,10,11,12,13,14,15,16,17,18,19,20}&amp;$C48)*{1,2,3,4,5,6,7,8,9,10,11,12,13,14,15,16,17,18,19,20})</f>
        <v>0</v>
      </c>
      <c r="Z48" s="258" cm="1">
        <f t="array" ref="Z48">SUM(COUNTIF('LK HA'!$B$617:$AZ$625,{"",2,3,4,5,6,7,8,9,10,11,12,13,14,15,16,17,18,19,20}&amp;$C48)*{1,2,3,4,5,6,7,8,9,10,11,12,13,14,15,16,17,18,19,20})</f>
        <v>0</v>
      </c>
      <c r="AA48" s="258" cm="1">
        <f t="array" ref="AA48">SUM(COUNTIF('LK HA'!$B$626:$AZ$633,{"",2,3,4,5,6,7,8,9,10,11,12,13,14,15,16,17,18,19,20}&amp;$C48)*{1,2,3,4,5,6,7,8,9,10,11,12,13,14,15,16,17,18,19,20})</f>
        <v>0</v>
      </c>
      <c r="AB48" s="258" cm="1">
        <f t="array" ref="AB48">SUM(COUNTIF('LK HA'!$B$634:$AZ$646,{"",2,3,4,5,6,7,8,9,10,11,12,13,14,15,16,17,18,19,20}&amp;$C48)*{1,2,3,4,5,6,7,8,9,10,11,12,13,14,15,16,17,18,19,20})</f>
        <v>0</v>
      </c>
      <c r="AC48" s="258" cm="1">
        <f t="array" ref="AC48">SUM(COUNTIF('LK HA'!$B$647:$AZ$677,{"",2,3,4,5,6,7,8,9,10,11,12,13,14,15,16,17,18,19,20}&amp;$C48)*{1,2,3,4,5,6,7,8,9,10,11,12,13,14,15,16,17,18,19,20})</f>
        <v>0</v>
      </c>
      <c r="AD48" s="258" cm="1">
        <f t="array" ref="AD48">SUM(COUNTIF('LK HA'!$B$678:$AZ$692,{"",2,3,4,5,6,7,8,9,10,11,12,13,14,15,16,17,18,19,20}&amp;$C48)*{1,2,3,4,5,6,7,8,9,10,11,12,13,14,15,16,17,18,19,20})</f>
        <v>0</v>
      </c>
      <c r="AE48" s="258" cm="1">
        <f t="array" ref="AE48">SUM(COUNTIF('LK HA'!$B$693:$AZ$700,{"",2,3,4,5,6,7,8,9,10,11,12,13,14,15,16,17,18,19,20}&amp;$C48)*{1,2,3,4,5,6,7,8,9,10,11,12,13,14,15,16,17,18,19,20})</f>
        <v>0</v>
      </c>
      <c r="AF48" s="258" cm="1">
        <f t="array" ref="AF48">SUM(COUNTIF('LK HA'!$B$701:$AZ$719,{"",2,3,4,5,6,7,8,9,10,11,12,13,14,15,16,17,18,19,20}&amp;$C48)*{1,2,3,4,5,6,7,8,9,10,11,12,13,14,15,16,17,18,19,20})</f>
        <v>0</v>
      </c>
      <c r="AG48" s="258" cm="1">
        <f t="array" ref="AG48">SUM(COUNTIF('LK HA'!$B$720:$AZ$728,{"",2,3,4,5,6,7,8,9,10,11,12,13,14,15,16,17,18,19,20}&amp;$C48)*{1,2,3,4,5,6,7,8,9,10,11,12,13,14,15,16,17,18,19,20})</f>
        <v>0</v>
      </c>
      <c r="AH48" s="258" cm="1">
        <f t="array" ref="AH48">SUM(COUNTIF('LK HA'!$B$729:$AZ$737,{"",2,3,4,5,6,7,8,9,10,11,12,13,14,15,16,17,18,19,20}&amp;$C48)*{1,2,3,4,5,6,7,8,9,10,11,12,13,14,15,16,17,18,19,20})</f>
        <v>0</v>
      </c>
      <c r="AI48" s="258" cm="1">
        <f t="array" ref="AI48">SUM(COUNTIF('LK HA'!$B$738:$AZ$744,{"",2,3,4,5,6,7,8,9,10,11,12,13,14,15,16,17,18,19,20}&amp;$C48)*{1,2,3,4,5,6,7,8,9,10,11,12,13,14,15,16,17,18,19,20})</f>
        <v>0</v>
      </c>
      <c r="AJ48" s="258" cm="1">
        <f t="array" ref="AJ48">SUM(COUNTIF('LK HA'!$B$745:$AZ$751,{"",2,3,4,5,6,7,8,9,10,11,12,13,14,15,16,17,18,19,20}&amp;$C48)*{1,2,3,4,5,6,7,8,9,10,11,12,13,14,15,16,17,18,19,20})</f>
        <v>0</v>
      </c>
      <c r="AK48" s="258" cm="1">
        <f t="array" ref="AK48">SUM(COUNTIF('LK HA'!$B$752:$AZ$765,{"",2,3,4,5,6,7,8,9,10,11,12,13,14,15,16,17,18,19,20}&amp;$C48)*{1,2,3,4,5,6,7,8,9,10,11,12,13,14,15,16,17,18,19,20})</f>
        <v>0</v>
      </c>
      <c r="AL48" s="258" cm="1">
        <f t="array" ref="AL48">SUM(COUNTIF('LK HA'!$B$766:$AZ$773,{"",2,3,4,5,6,7,8,9,10,11,12,13,14,15,16,17,18,19,20}&amp;$C48)*{1,2,3,4,5,6,7,8,9,10,11,12,13,14,15,16,17,18,19,20})</f>
        <v>0</v>
      </c>
      <c r="AM48" s="258" cm="1">
        <f t="array" ref="AM48">SUM(COUNTIF('LK HA'!$B$774:$AZ$791,{"",2,3,4,5,6,7,8,9,10,11,12,13,14,15,16,17,18,19,20}&amp;$C48)*{1,2,3,4,5,6,7,8,9,10,11,12,13,14,15,16,17,18,19,20})</f>
        <v>0</v>
      </c>
      <c r="AN48" s="43">
        <f t="shared" si="5"/>
        <v>0</v>
      </c>
      <c r="AO48" s="48"/>
      <c r="AP48" s="258" cm="1">
        <f t="array" ref="AP48">SUM(COUNTIF('LK HA'!$B$7:$AZ$791,{"",2,3,4,5,6,7,8,9,10,11,12,13,14,15,16,17,18,19,20}&amp;$C48)*{1,2,3,4,5,6,7,8,9,10,11,12,13,14,15,16,17,18,19,20})</f>
        <v>0</v>
      </c>
    </row>
    <row r="49" spans="1:45" s="39" customFormat="1" ht="15.6" hidden="1">
      <c r="A49" s="40" t="str">
        <f>IF(AN49=0,"ẩn",MAX($A$5:$A48)+1)</f>
        <v>ẩn</v>
      </c>
      <c r="B49" s="53" t="str">
        <f xml:space="preserve"> "Chụp đầu cột đơn 3 m  "&amp;C49</f>
        <v>Chụp đầu cột đơn 3 m  CĐC-2,5</v>
      </c>
      <c r="C49" s="54" t="s">
        <v>240</v>
      </c>
      <c r="D49" s="55" t="s">
        <v>9</v>
      </c>
      <c r="E49" s="258" cm="1">
        <f t="array" ref="E49">SUM(COUNTIF('LK HA'!$B$7:$AZ$64,{"",2,3,4,5,6,7,8,9,10,11,12,13,14,15,16,17,18,19,20}&amp;$C49)*{1,2,3,4,5,6,7,8,9,10,11,12,13,14,15,16,17,18,19,20})</f>
        <v>0</v>
      </c>
      <c r="F49" s="258" cm="1">
        <f t="array" ref="F49">SUM(COUNTIF('LK HA'!$B$65:$AZ$75,{"",2,3,4,5,6,7,8,9,10,11,12,13,14,15,16,17,18,19,20}&amp;$C49)*{1,2,3,4,5,6,7,8,9,10,11,12,13,14,15,16,17,18,19,20})</f>
        <v>0</v>
      </c>
      <c r="G49" s="258" cm="1">
        <f t="array" ref="G49">SUM(COUNTIF('LK HA'!$B$76:$AZ$96,{"",2,3,4,5,6,7,8,9,10,11,12,13,14,15,16,17,18,19,20}&amp;$C49)*{1,2,3,4,5,6,7,8,9,10,11,12,13,14,15,16,17,18,19,20})</f>
        <v>0</v>
      </c>
      <c r="H49" s="258" cm="1">
        <f t="array" ref="H49">SUM(COUNTIF('LK HA'!$B$97:$AZ$160,{"",2,3,4,5,6,7,8,9,10,11,12,13,14,15,16,17,18,19,20}&amp;$C49)*{1,2,3,4,5,6,7,8,9,10,11,12,13,14,15,16,17,18,19,20})</f>
        <v>0</v>
      </c>
      <c r="I49" s="258" cm="1">
        <f t="array" ref="I49">SUM(COUNTIF('LK HA'!$B$161:$AZ$164,{"",2,3,4,5,6,7,8,9,10,11,12,13,14,15,16,17,18,19,20}&amp;$C49)*{1,2,3,4,5,6,7,8,9,10,11,12,13,14,15,16,17,18,19,20})</f>
        <v>0</v>
      </c>
      <c r="J49" s="258" cm="1">
        <f t="array" ref="J49">SUM(COUNTIF('LK HA'!$B$165:$AZ$182,{"",2,3,4,5,6,7,8,9,10,11,12,13,14,15,16,17,18,19,20}&amp;$C49)*{1,2,3,4,5,6,7,8,9,10,11,12,13,14,15,16,17,18,19,20})</f>
        <v>0</v>
      </c>
      <c r="K49" s="258">
        <f>SUM(COUNTIF('LK HA'!$B$183:$AZ$209,{"",2,3,4,5,6,7,8,9,10,11,12,13,14,15,16,17,18,19,20}&amp;$C49)*{1,2,3,4,5,6,7,8,9,10,11,12,13,14,15,16,17,18,19,20})</f>
        <v>0</v>
      </c>
      <c r="L49" s="258" cm="1">
        <f t="array" ref="L49">SUM(COUNTIF('LK HA'!$B$210:$AZ$235,{"",2,3,4,5,6,7,8,9,10,11,12,13,14,15,16,17,18,19,20}&amp;$C49)*{1,2,3,4,5,6,7,8,9,10,11,12,13,14,15,16,17,18,19,20})</f>
        <v>0</v>
      </c>
      <c r="M49" s="258" cm="1">
        <f t="array" ref="M49">SUM(COUNTIF('LK HA'!$B$236:$AZ$254,{"",2,3,4,5,6,7,8,9,10,11,12,13,14,15,16,17,18,19,20}&amp;$C49)*{1,2,3,4,5,6,7,8,9,10,11,12,13,14,15,16,17,18,19,20})</f>
        <v>0</v>
      </c>
      <c r="N49" s="258" cm="1">
        <f t="array" ref="N49">SUM(COUNTIF('LK HA'!$B$255:$AZ$261,{"",2,3,4,5,6,7,8,9,10,11,12,13,14,15,16,17,18,19,20}&amp;$C49)*{1,2,3,4,5,6,7,8,9,10,11,12,13,14,15,16,17,18,19,20})</f>
        <v>0</v>
      </c>
      <c r="O49" s="258" cm="1">
        <f t="array" ref="O49">SUM(COUNTIF('LK HA'!$B$262:$AZ$288,{"",2,3,4,5,6,7,8,9,10,11,12,13,14,15,16,17,18,19,20}&amp;$C49)*{1,2,3,4,5,6,7,8,9,10,11,12,13,14,15,16,17,18,19,20})</f>
        <v>0</v>
      </c>
      <c r="P49" s="258" cm="1">
        <f t="array" ref="P49">SUM(COUNTIF('LK HA'!$B$289:$AZ$304,{"",2,3,4,5,6,7,8,9,10,11,12,13,14,15,16,17,18,19,20}&amp;$C49)*{1,2,3,4,5,6,7,8,9,10,11,12,13,14,15,16,17,18,19,20})</f>
        <v>0</v>
      </c>
      <c r="Q49" s="258" cm="1">
        <f t="array" ref="Q49">SUM(COUNTIF('LK HA'!$B$305:$AZ$350,{"",2,3,4,5,6,7,8,9,10,11,12,13,14,15,16,17,18,19,20}&amp;$C49)*{1,2,3,4,5,6,7,8,9,10,11,12,13,14,15,16,17,18,19,20})</f>
        <v>0</v>
      </c>
      <c r="R49" s="258" cm="1">
        <f t="array" ref="R49">SUM(COUNTIF('LK HA'!$B$351:$AZ$375,{"",2,3,4,5,6,7,8,9,10,11,12,13,14,15,16,17,18,19,20}&amp;$C49)*{1,2,3,4,5,6,7,8,9,10,11,12,13,14,15,16,17,18,19,20})</f>
        <v>0</v>
      </c>
      <c r="S49" s="258" cm="1">
        <f t="array" ref="S49">SUM(COUNTIF('LK HA'!$B$376:$AZ$413,{"",2,3,4,5,6,7,8,9,10,11,12,13,14,15,16,17,18,19,20}&amp;$C49)*{1,2,3,4,5,6,7,8,9,10,11,12,13,14,15,16,17,18,19,20})</f>
        <v>0</v>
      </c>
      <c r="T49" s="258" cm="1">
        <f t="array" ref="T49">SUM(COUNTIF('LK HA'!$B$414:$AZ$460,{"",2,3,4,5,6,7,8,9,10,11,12,13,14,15,16,17,18,19,20}&amp;$C49)*{1,2,3,4,5,6,7,8,9,10,11,12,13,14,15,16,17,18,19,20})</f>
        <v>0</v>
      </c>
      <c r="U49" s="258" cm="1">
        <f t="array" ref="U49">SUM(COUNTIF('LK HA'!$B$461:$AZ$497,{"",2,3,4,5,6,7,8,9,10,11,12,13,14,15,16,17,18,19,20}&amp;$C49)*{1,2,3,4,5,6,7,8,9,10,11,12,13,14,15,16,17,18,19,20})</f>
        <v>0</v>
      </c>
      <c r="V49" s="258" cm="1">
        <f t="array" ref="V49">SUM(COUNTIF('LK HA'!$B$498:$AZ$553,{"",2,3,4,5,6,7,8,9,10,11,12,13,14,15,16,17,18,19,20}&amp;$C49)*{1,2,3,4,5,6,7,8,9,10,11,12,13,14,15,16,17,18,19,20})</f>
        <v>0</v>
      </c>
      <c r="W49" s="258" cm="1">
        <f t="array" ref="W49">SUM(COUNTIF('LK HA'!$B$554:$AZ$585,{"",2,3,4,5,6,7,8,9,10,11,12,13,14,15,16,17,18,19,20}&amp;$C49)*{1,2,3,4,5,6,7,8,9,10,11,12,13,14,15,16,17,18,19,20})</f>
        <v>0</v>
      </c>
      <c r="X49" s="258" cm="1">
        <f t="array" ref="X49">SUM(COUNTIF('LK HA'!$B$586:$AZ$609,{"",2,3,4,5,6,7,8,9,10,11,12,13,14,15,16,17,18,19,20}&amp;$C49)*{1,2,3,4,5,6,7,8,9,10,11,12,13,14,15,16,17,18,19,20})</f>
        <v>0</v>
      </c>
      <c r="Y49" s="258" cm="1">
        <f t="array" ref="Y49">SUM(COUNTIF('LK HA'!$B$610:$AZ$616,{"",2,3,4,5,6,7,8,9,10,11,12,13,14,15,16,17,18,19,20}&amp;$C49)*{1,2,3,4,5,6,7,8,9,10,11,12,13,14,15,16,17,18,19,20})</f>
        <v>0</v>
      </c>
      <c r="Z49" s="258" cm="1">
        <f t="array" ref="Z49">SUM(COUNTIF('LK HA'!$B$617:$AZ$625,{"",2,3,4,5,6,7,8,9,10,11,12,13,14,15,16,17,18,19,20}&amp;$C49)*{1,2,3,4,5,6,7,8,9,10,11,12,13,14,15,16,17,18,19,20})</f>
        <v>0</v>
      </c>
      <c r="AA49" s="258" cm="1">
        <f t="array" ref="AA49">SUM(COUNTIF('LK HA'!$B$626:$AZ$633,{"",2,3,4,5,6,7,8,9,10,11,12,13,14,15,16,17,18,19,20}&amp;$C49)*{1,2,3,4,5,6,7,8,9,10,11,12,13,14,15,16,17,18,19,20})</f>
        <v>0</v>
      </c>
      <c r="AB49" s="258" cm="1">
        <f t="array" ref="AB49">SUM(COUNTIF('LK HA'!$B$634:$AZ$646,{"",2,3,4,5,6,7,8,9,10,11,12,13,14,15,16,17,18,19,20}&amp;$C49)*{1,2,3,4,5,6,7,8,9,10,11,12,13,14,15,16,17,18,19,20})</f>
        <v>0</v>
      </c>
      <c r="AC49" s="258" cm="1">
        <f t="array" ref="AC49">SUM(COUNTIF('LK HA'!$B$647:$AZ$677,{"",2,3,4,5,6,7,8,9,10,11,12,13,14,15,16,17,18,19,20}&amp;$C49)*{1,2,3,4,5,6,7,8,9,10,11,12,13,14,15,16,17,18,19,20})</f>
        <v>0</v>
      </c>
      <c r="AD49" s="258" cm="1">
        <f t="array" ref="AD49">SUM(COUNTIF('LK HA'!$B$678:$AZ$692,{"",2,3,4,5,6,7,8,9,10,11,12,13,14,15,16,17,18,19,20}&amp;$C49)*{1,2,3,4,5,6,7,8,9,10,11,12,13,14,15,16,17,18,19,20})</f>
        <v>0</v>
      </c>
      <c r="AE49" s="258" cm="1">
        <f t="array" ref="AE49">SUM(COUNTIF('LK HA'!$B$693:$AZ$700,{"",2,3,4,5,6,7,8,9,10,11,12,13,14,15,16,17,18,19,20}&amp;$C49)*{1,2,3,4,5,6,7,8,9,10,11,12,13,14,15,16,17,18,19,20})</f>
        <v>0</v>
      </c>
      <c r="AF49" s="258" cm="1">
        <f t="array" ref="AF49">SUM(COUNTIF('LK HA'!$B$701:$AZ$719,{"",2,3,4,5,6,7,8,9,10,11,12,13,14,15,16,17,18,19,20}&amp;$C49)*{1,2,3,4,5,6,7,8,9,10,11,12,13,14,15,16,17,18,19,20})</f>
        <v>0</v>
      </c>
      <c r="AG49" s="258" cm="1">
        <f t="array" ref="AG49">SUM(COUNTIF('LK HA'!$B$720:$AZ$728,{"",2,3,4,5,6,7,8,9,10,11,12,13,14,15,16,17,18,19,20}&amp;$C49)*{1,2,3,4,5,6,7,8,9,10,11,12,13,14,15,16,17,18,19,20})</f>
        <v>0</v>
      </c>
      <c r="AH49" s="258" cm="1">
        <f t="array" ref="AH49">SUM(COUNTIF('LK HA'!$B$729:$AZ$737,{"",2,3,4,5,6,7,8,9,10,11,12,13,14,15,16,17,18,19,20}&amp;$C49)*{1,2,3,4,5,6,7,8,9,10,11,12,13,14,15,16,17,18,19,20})</f>
        <v>0</v>
      </c>
      <c r="AI49" s="258" cm="1">
        <f t="array" ref="AI49">SUM(COUNTIF('LK HA'!$B$738:$AZ$744,{"",2,3,4,5,6,7,8,9,10,11,12,13,14,15,16,17,18,19,20}&amp;$C49)*{1,2,3,4,5,6,7,8,9,10,11,12,13,14,15,16,17,18,19,20})</f>
        <v>0</v>
      </c>
      <c r="AJ49" s="258" cm="1">
        <f t="array" ref="AJ49">SUM(COUNTIF('LK HA'!$B$745:$AZ$751,{"",2,3,4,5,6,7,8,9,10,11,12,13,14,15,16,17,18,19,20}&amp;$C49)*{1,2,3,4,5,6,7,8,9,10,11,12,13,14,15,16,17,18,19,20})</f>
        <v>0</v>
      </c>
      <c r="AK49" s="258" cm="1">
        <f t="array" ref="AK49">SUM(COUNTIF('LK HA'!$B$752:$AZ$765,{"",2,3,4,5,6,7,8,9,10,11,12,13,14,15,16,17,18,19,20}&amp;$C49)*{1,2,3,4,5,6,7,8,9,10,11,12,13,14,15,16,17,18,19,20})</f>
        <v>0</v>
      </c>
      <c r="AL49" s="258" cm="1">
        <f t="array" ref="AL49">SUM(COUNTIF('LK HA'!$B$766:$AZ$773,{"",2,3,4,5,6,7,8,9,10,11,12,13,14,15,16,17,18,19,20}&amp;$C49)*{1,2,3,4,5,6,7,8,9,10,11,12,13,14,15,16,17,18,19,20})</f>
        <v>0</v>
      </c>
      <c r="AM49" s="258" cm="1">
        <f t="array" ref="AM49">SUM(COUNTIF('LK HA'!$B$774:$AZ$791,{"",2,3,4,5,6,7,8,9,10,11,12,13,14,15,16,17,18,19,20}&amp;$C49)*{1,2,3,4,5,6,7,8,9,10,11,12,13,14,15,16,17,18,19,20})</f>
        <v>0</v>
      </c>
      <c r="AN49" s="43">
        <f t="shared" si="5"/>
        <v>0</v>
      </c>
      <c r="AO49" s="48"/>
      <c r="AP49" s="258" cm="1">
        <f t="array" ref="AP49">SUM(COUNTIF('LK HA'!$B$7:$AZ$791,{"",2,3,4,5,6,7,8,9,10,11,12,13,14,15,16,17,18,19,20}&amp;$C49)*{1,2,3,4,5,6,7,8,9,10,11,12,13,14,15,16,17,18,19,20})</f>
        <v>0</v>
      </c>
    </row>
    <row r="50" spans="1:45" s="39" customFormat="1" ht="15.6" hidden="1">
      <c r="A50" s="40" t="str">
        <f>IF(AN50=0,"ẩn",MAX($A$5:$A48)+1)</f>
        <v>ẩn</v>
      </c>
      <c r="B50" s="45" t="s">
        <v>258</v>
      </c>
      <c r="C50" s="46" t="s">
        <v>215</v>
      </c>
      <c r="D50" s="46" t="s">
        <v>7</v>
      </c>
      <c r="E50" s="258" cm="1">
        <f t="array" ref="E50">SUM(COUNTIF('LK HA'!$B$7:$AZ$64,{"",2,3,4,5,6,7,8,9,10,11,12,13,14,15,16,17,18,19,20}&amp;$C50)*{1,2,3,4,5,6,7,8,9,10,11,12,13,14,15,16,17,18,19,20})</f>
        <v>0</v>
      </c>
      <c r="F50" s="258" cm="1">
        <f t="array" ref="F50">SUM(COUNTIF('LK HA'!$B$65:$AZ$75,{"",2,3,4,5,6,7,8,9,10,11,12,13,14,15,16,17,18,19,20}&amp;$C50)*{1,2,3,4,5,6,7,8,9,10,11,12,13,14,15,16,17,18,19,20})</f>
        <v>0</v>
      </c>
      <c r="G50" s="258" cm="1">
        <f t="array" ref="G50">SUM(COUNTIF('LK HA'!$B$76:$AZ$96,{"",2,3,4,5,6,7,8,9,10,11,12,13,14,15,16,17,18,19,20}&amp;$C50)*{1,2,3,4,5,6,7,8,9,10,11,12,13,14,15,16,17,18,19,20})</f>
        <v>0</v>
      </c>
      <c r="H50" s="258" cm="1">
        <f t="array" ref="H50">SUM(COUNTIF('LK HA'!$B$97:$AZ$160,{"",2,3,4,5,6,7,8,9,10,11,12,13,14,15,16,17,18,19,20}&amp;$C50)*{1,2,3,4,5,6,7,8,9,10,11,12,13,14,15,16,17,18,19,20})</f>
        <v>0</v>
      </c>
      <c r="I50" s="258" cm="1">
        <f t="array" ref="I50">SUM(COUNTIF('LK HA'!$B$161:$AZ$164,{"",2,3,4,5,6,7,8,9,10,11,12,13,14,15,16,17,18,19,20}&amp;$C50)*{1,2,3,4,5,6,7,8,9,10,11,12,13,14,15,16,17,18,19,20})</f>
        <v>0</v>
      </c>
      <c r="J50" s="258" cm="1">
        <f t="array" ref="J50">SUM(COUNTIF('LK HA'!$B$165:$AZ$182,{"",2,3,4,5,6,7,8,9,10,11,12,13,14,15,16,17,18,19,20}&amp;$C50)*{1,2,3,4,5,6,7,8,9,10,11,12,13,14,15,16,17,18,19,20})</f>
        <v>0</v>
      </c>
      <c r="K50" s="258">
        <f>SUM(COUNTIF('LK HA'!$B$183:$AZ$209,{"",2,3,4,5,6,7,8,9,10,11,12,13,14,15,16,17,18,19,20}&amp;$C50)*{1,2,3,4,5,6,7,8,9,10,11,12,13,14,15,16,17,18,19,20})</f>
        <v>0</v>
      </c>
      <c r="L50" s="258" cm="1">
        <f t="array" ref="L50">SUM(COUNTIF('LK HA'!$B$210:$AZ$235,{"",2,3,4,5,6,7,8,9,10,11,12,13,14,15,16,17,18,19,20}&amp;$C50)*{1,2,3,4,5,6,7,8,9,10,11,12,13,14,15,16,17,18,19,20})</f>
        <v>0</v>
      </c>
      <c r="M50" s="258" cm="1">
        <f t="array" ref="M50">SUM(COUNTIF('LK HA'!$B$236:$AZ$254,{"",2,3,4,5,6,7,8,9,10,11,12,13,14,15,16,17,18,19,20}&amp;$C50)*{1,2,3,4,5,6,7,8,9,10,11,12,13,14,15,16,17,18,19,20})</f>
        <v>0</v>
      </c>
      <c r="N50" s="258" cm="1">
        <f t="array" ref="N50">SUM(COUNTIF('LK HA'!$B$255:$AZ$261,{"",2,3,4,5,6,7,8,9,10,11,12,13,14,15,16,17,18,19,20}&amp;$C50)*{1,2,3,4,5,6,7,8,9,10,11,12,13,14,15,16,17,18,19,20})</f>
        <v>0</v>
      </c>
      <c r="O50" s="258" cm="1">
        <f t="array" ref="O50">SUM(COUNTIF('LK HA'!$B$262:$AZ$288,{"",2,3,4,5,6,7,8,9,10,11,12,13,14,15,16,17,18,19,20}&amp;$C50)*{1,2,3,4,5,6,7,8,9,10,11,12,13,14,15,16,17,18,19,20})</f>
        <v>0</v>
      </c>
      <c r="P50" s="258" cm="1">
        <f t="array" ref="P50">SUM(COUNTIF('LK HA'!$B$289:$AZ$304,{"",2,3,4,5,6,7,8,9,10,11,12,13,14,15,16,17,18,19,20}&amp;$C50)*{1,2,3,4,5,6,7,8,9,10,11,12,13,14,15,16,17,18,19,20})</f>
        <v>0</v>
      </c>
      <c r="Q50" s="258" cm="1">
        <f t="array" ref="Q50">SUM(COUNTIF('LK HA'!$B$305:$AZ$350,{"",2,3,4,5,6,7,8,9,10,11,12,13,14,15,16,17,18,19,20}&amp;$C50)*{1,2,3,4,5,6,7,8,9,10,11,12,13,14,15,16,17,18,19,20})</f>
        <v>0</v>
      </c>
      <c r="R50" s="258" cm="1">
        <f t="array" ref="R50">SUM(COUNTIF('LK HA'!$B$351:$AZ$375,{"",2,3,4,5,6,7,8,9,10,11,12,13,14,15,16,17,18,19,20}&amp;$C50)*{1,2,3,4,5,6,7,8,9,10,11,12,13,14,15,16,17,18,19,20})</f>
        <v>0</v>
      </c>
      <c r="S50" s="258" cm="1">
        <f t="array" ref="S50">SUM(COUNTIF('LK HA'!$B$376:$AZ$413,{"",2,3,4,5,6,7,8,9,10,11,12,13,14,15,16,17,18,19,20}&amp;$C50)*{1,2,3,4,5,6,7,8,9,10,11,12,13,14,15,16,17,18,19,20})</f>
        <v>0</v>
      </c>
      <c r="T50" s="258" cm="1">
        <f t="array" ref="T50">SUM(COUNTIF('LK HA'!$B$414:$AZ$460,{"",2,3,4,5,6,7,8,9,10,11,12,13,14,15,16,17,18,19,20}&amp;$C50)*{1,2,3,4,5,6,7,8,9,10,11,12,13,14,15,16,17,18,19,20})</f>
        <v>0</v>
      </c>
      <c r="U50" s="258" cm="1">
        <f t="array" ref="U50">SUM(COUNTIF('LK HA'!$B$461:$AZ$497,{"",2,3,4,5,6,7,8,9,10,11,12,13,14,15,16,17,18,19,20}&amp;$C50)*{1,2,3,4,5,6,7,8,9,10,11,12,13,14,15,16,17,18,19,20})</f>
        <v>0</v>
      </c>
      <c r="V50" s="258" cm="1">
        <f t="array" ref="V50">SUM(COUNTIF('LK HA'!$B$498:$AZ$553,{"",2,3,4,5,6,7,8,9,10,11,12,13,14,15,16,17,18,19,20}&amp;$C50)*{1,2,3,4,5,6,7,8,9,10,11,12,13,14,15,16,17,18,19,20})</f>
        <v>0</v>
      </c>
      <c r="W50" s="258" cm="1">
        <f t="array" ref="W50">SUM(COUNTIF('LK HA'!$B$554:$AZ$585,{"",2,3,4,5,6,7,8,9,10,11,12,13,14,15,16,17,18,19,20}&amp;$C50)*{1,2,3,4,5,6,7,8,9,10,11,12,13,14,15,16,17,18,19,20})</f>
        <v>0</v>
      </c>
      <c r="X50" s="258" cm="1">
        <f t="array" ref="X50">SUM(COUNTIF('LK HA'!$B$586:$AZ$609,{"",2,3,4,5,6,7,8,9,10,11,12,13,14,15,16,17,18,19,20}&amp;$C50)*{1,2,3,4,5,6,7,8,9,10,11,12,13,14,15,16,17,18,19,20})</f>
        <v>0</v>
      </c>
      <c r="Y50" s="258" cm="1">
        <f t="array" ref="Y50">SUM(COUNTIF('LK HA'!$B$610:$AZ$616,{"",2,3,4,5,6,7,8,9,10,11,12,13,14,15,16,17,18,19,20}&amp;$C50)*{1,2,3,4,5,6,7,8,9,10,11,12,13,14,15,16,17,18,19,20})</f>
        <v>0</v>
      </c>
      <c r="Z50" s="258" cm="1">
        <f t="array" ref="Z50">SUM(COUNTIF('LK HA'!$B$617:$AZ$625,{"",2,3,4,5,6,7,8,9,10,11,12,13,14,15,16,17,18,19,20}&amp;$C50)*{1,2,3,4,5,6,7,8,9,10,11,12,13,14,15,16,17,18,19,20})</f>
        <v>0</v>
      </c>
      <c r="AA50" s="258" cm="1">
        <f t="array" ref="AA50">SUM(COUNTIF('LK HA'!$B$626:$AZ$633,{"",2,3,4,5,6,7,8,9,10,11,12,13,14,15,16,17,18,19,20}&amp;$C50)*{1,2,3,4,5,6,7,8,9,10,11,12,13,14,15,16,17,18,19,20})</f>
        <v>0</v>
      </c>
      <c r="AB50" s="258" cm="1">
        <f t="array" ref="AB50">SUM(COUNTIF('LK HA'!$B$634:$AZ$646,{"",2,3,4,5,6,7,8,9,10,11,12,13,14,15,16,17,18,19,20}&amp;$C50)*{1,2,3,4,5,6,7,8,9,10,11,12,13,14,15,16,17,18,19,20})</f>
        <v>0</v>
      </c>
      <c r="AC50" s="258" cm="1">
        <f t="array" ref="AC50">SUM(COUNTIF('LK HA'!$B$647:$AZ$677,{"",2,3,4,5,6,7,8,9,10,11,12,13,14,15,16,17,18,19,20}&amp;$C50)*{1,2,3,4,5,6,7,8,9,10,11,12,13,14,15,16,17,18,19,20})</f>
        <v>0</v>
      </c>
      <c r="AD50" s="258" cm="1">
        <f t="array" ref="AD50">SUM(COUNTIF('LK HA'!$B$678:$AZ$692,{"",2,3,4,5,6,7,8,9,10,11,12,13,14,15,16,17,18,19,20}&amp;$C50)*{1,2,3,4,5,6,7,8,9,10,11,12,13,14,15,16,17,18,19,20})</f>
        <v>0</v>
      </c>
      <c r="AE50" s="258" cm="1">
        <f t="array" ref="AE50">SUM(COUNTIF('LK HA'!$B$693:$AZ$700,{"",2,3,4,5,6,7,8,9,10,11,12,13,14,15,16,17,18,19,20}&amp;$C50)*{1,2,3,4,5,6,7,8,9,10,11,12,13,14,15,16,17,18,19,20})</f>
        <v>0</v>
      </c>
      <c r="AF50" s="258" cm="1">
        <f t="array" ref="AF50">SUM(COUNTIF('LK HA'!$B$701:$AZ$719,{"",2,3,4,5,6,7,8,9,10,11,12,13,14,15,16,17,18,19,20}&amp;$C50)*{1,2,3,4,5,6,7,8,9,10,11,12,13,14,15,16,17,18,19,20})</f>
        <v>0</v>
      </c>
      <c r="AG50" s="258" cm="1">
        <f t="array" ref="AG50">SUM(COUNTIF('LK HA'!$B$720:$AZ$728,{"",2,3,4,5,6,7,8,9,10,11,12,13,14,15,16,17,18,19,20}&amp;$C50)*{1,2,3,4,5,6,7,8,9,10,11,12,13,14,15,16,17,18,19,20})</f>
        <v>0</v>
      </c>
      <c r="AH50" s="258" cm="1">
        <f t="array" ref="AH50">SUM(COUNTIF('LK HA'!$B$729:$AZ$737,{"",2,3,4,5,6,7,8,9,10,11,12,13,14,15,16,17,18,19,20}&amp;$C50)*{1,2,3,4,5,6,7,8,9,10,11,12,13,14,15,16,17,18,19,20})</f>
        <v>0</v>
      </c>
      <c r="AI50" s="258" cm="1">
        <f t="array" ref="AI50">SUM(COUNTIF('LK HA'!$B$738:$AZ$744,{"",2,3,4,5,6,7,8,9,10,11,12,13,14,15,16,17,18,19,20}&amp;$C50)*{1,2,3,4,5,6,7,8,9,10,11,12,13,14,15,16,17,18,19,20})</f>
        <v>0</v>
      </c>
      <c r="AJ50" s="258" cm="1">
        <f t="array" ref="AJ50">SUM(COUNTIF('LK HA'!$B$745:$AZ$751,{"",2,3,4,5,6,7,8,9,10,11,12,13,14,15,16,17,18,19,20}&amp;$C50)*{1,2,3,4,5,6,7,8,9,10,11,12,13,14,15,16,17,18,19,20})</f>
        <v>0</v>
      </c>
      <c r="AK50" s="258" cm="1">
        <f t="array" ref="AK50">SUM(COUNTIF('LK HA'!$B$752:$AZ$765,{"",2,3,4,5,6,7,8,9,10,11,12,13,14,15,16,17,18,19,20}&amp;$C50)*{1,2,3,4,5,6,7,8,9,10,11,12,13,14,15,16,17,18,19,20})</f>
        <v>0</v>
      </c>
      <c r="AL50" s="258" cm="1">
        <f t="array" ref="AL50">SUM(COUNTIF('LK HA'!$B$766:$AZ$773,{"",2,3,4,5,6,7,8,9,10,11,12,13,14,15,16,17,18,19,20}&amp;$C50)*{1,2,3,4,5,6,7,8,9,10,11,12,13,14,15,16,17,18,19,20})</f>
        <v>0</v>
      </c>
      <c r="AM50" s="258" cm="1">
        <f t="array" ref="AM50">SUM(COUNTIF('LK HA'!$B$774:$AZ$791,{"",2,3,4,5,6,7,8,9,10,11,12,13,14,15,16,17,18,19,20}&amp;$C50)*{1,2,3,4,5,6,7,8,9,10,11,12,13,14,15,16,17,18,19,20})</f>
        <v>0</v>
      </c>
      <c r="AN50" s="43">
        <f t="shared" si="5"/>
        <v>0</v>
      </c>
      <c r="AO50" s="48"/>
      <c r="AP50" s="258" cm="1">
        <f t="array" ref="AP50">SUM(COUNTIF('LK HA'!$B$7:$AZ$791,{"",2,3,4,5,6,7,8,9,10,11,12,13,14,15,16,17,18,19,20}&amp;$C50)*{1,2,3,4,5,6,7,8,9,10,11,12,13,14,15,16,17,18,19,20})</f>
        <v>0</v>
      </c>
    </row>
    <row r="51" spans="1:45" ht="15.6">
      <c r="A51" s="112" t="s">
        <v>170</v>
      </c>
      <c r="B51" s="113" t="s">
        <v>255</v>
      </c>
      <c r="C51" s="105"/>
      <c r="D51" s="105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352"/>
      <c r="AO51" s="105"/>
      <c r="AP51" s="257"/>
      <c r="AS51" s="118">
        <f>SUM(AS52:AS73)</f>
        <v>136.5</v>
      </c>
    </row>
    <row r="52" spans="1:45" ht="15.6">
      <c r="A52" s="106">
        <f>IF(AN52=0,"ẩn",MAX($A$5:$A51)+1)</f>
        <v>22</v>
      </c>
      <c r="B52" s="107" t="s">
        <v>45</v>
      </c>
      <c r="C52" s="99" t="s">
        <v>23</v>
      </c>
      <c r="D52" s="99" t="s">
        <v>10</v>
      </c>
      <c r="E52" s="259" cm="1">
        <f t="array" ref="E52">SUM(COUNTIF('LK HA'!$B$7:$AZ$64,{"",2,3,4,5,6,7,8,9,10,11,12,13,14,15,16,17,18,19,20}&amp;$C52)*{1,2,3,4,5,6,7,8,9,10,11,12,13,14,15,16,17,18,19,20})</f>
        <v>0</v>
      </c>
      <c r="F52" s="259" cm="1">
        <f t="array" ref="F52">SUM(COUNTIF('LK HA'!$B$65:$AZ$75,{"",2,3,4,5,6,7,8,9,10,11,12,13,14,15,16,17,18,19,20}&amp;$C52)*{1,2,3,4,5,6,7,8,9,10,11,12,13,14,15,16,17,18,19,20})</f>
        <v>0</v>
      </c>
      <c r="G52" s="259" cm="1">
        <f t="array" ref="G52">SUM(COUNTIF('LK HA'!$B$76:$AZ$96,{"",2,3,4,5,6,7,8,9,10,11,12,13,14,15,16,17,18,19,20}&amp;$C52)*{1,2,3,4,5,6,7,8,9,10,11,12,13,14,15,16,17,18,19,20})</f>
        <v>0</v>
      </c>
      <c r="H52" s="259" cm="1">
        <f t="array" ref="H52">SUM(COUNTIF('LK HA'!$B$97:$AZ$160,{"",2,3,4,5,6,7,8,9,10,11,12,13,14,15,16,17,18,19,20}&amp;$C52)*{1,2,3,4,5,6,7,8,9,10,11,12,13,14,15,16,17,18,19,20})</f>
        <v>1</v>
      </c>
      <c r="I52" s="259" cm="1">
        <f t="array" ref="I52">SUM(COUNTIF('LK HA'!$B$161:$AZ$164,{"",2,3,4,5,6,7,8,9,10,11,12,13,14,15,16,17,18,19,20}&amp;$C52)*{1,2,3,4,5,6,7,8,9,10,11,12,13,14,15,16,17,18,19,20})</f>
        <v>0</v>
      </c>
      <c r="J52" s="259" cm="1">
        <f t="array" ref="J52">SUM(COUNTIF('LK HA'!$B$165:$AZ$182,{"",2,3,4,5,6,7,8,9,10,11,12,13,14,15,16,17,18,19,20}&amp;$C52)*{1,2,3,4,5,6,7,8,9,10,11,12,13,14,15,16,17,18,19,20})</f>
        <v>6</v>
      </c>
      <c r="K52" s="259">
        <f>SUM(COUNTIF('LK HA'!$B$183:$AZ$209,{"",2,3,4,5,6,7,8,9,10,11,12,13,14,15,16,17,18,19,20}&amp;$C52)*{1,2,3,4,5,6,7,8,9,10,11,12,13,14,15,16,17,18,19,20})</f>
        <v>3</v>
      </c>
      <c r="L52" s="259" cm="1">
        <f t="array" ref="L52">SUM(COUNTIF('LK HA'!$B$210:$AZ$235,{"",2,3,4,5,6,7,8,9,10,11,12,13,14,15,16,17,18,19,20}&amp;$C52)*{1,2,3,4,5,6,7,8,9,10,11,12,13,14,15,16,17,18,19,20})</f>
        <v>0</v>
      </c>
      <c r="M52" s="259" cm="1">
        <f t="array" ref="M52">SUM(COUNTIF('LK HA'!$B$236:$AZ$254,{"",2,3,4,5,6,7,8,9,10,11,12,13,14,15,16,17,18,19,20}&amp;$C52)*{1,2,3,4,5,6,7,8,9,10,11,12,13,14,15,16,17,18,19,20})</f>
        <v>9</v>
      </c>
      <c r="N52" s="259" cm="1">
        <f t="array" ref="N52">SUM(COUNTIF('LK HA'!$B$255:$AZ$261,{"",2,3,4,5,6,7,8,9,10,11,12,13,14,15,16,17,18,19,20}&amp;$C52)*{1,2,3,4,5,6,7,8,9,10,11,12,13,14,15,16,17,18,19,20})</f>
        <v>2</v>
      </c>
      <c r="O52" s="259" cm="1">
        <f t="array" ref="O52">SUM(COUNTIF('LK HA'!$B$262:$AZ$288,{"",2,3,4,5,6,7,8,9,10,11,12,13,14,15,16,17,18,19,20}&amp;$C52)*{1,2,3,4,5,6,7,8,9,10,11,12,13,14,15,16,17,18,19,20})</f>
        <v>4</v>
      </c>
      <c r="P52" s="259" cm="1">
        <f t="array" ref="P52">SUM(COUNTIF('LK HA'!$B$289:$AZ$304,{"",2,3,4,5,6,7,8,9,10,11,12,13,14,15,16,17,18,19,20}&amp;$C52)*{1,2,3,4,5,6,7,8,9,10,11,12,13,14,15,16,17,18,19,20})</f>
        <v>0</v>
      </c>
      <c r="Q52" s="259" cm="1">
        <f t="array" ref="Q52">SUM(COUNTIF('LK HA'!$B$305:$AZ$350,{"",2,3,4,5,6,7,8,9,10,11,12,13,14,15,16,17,18,19,20}&amp;$C52)*{1,2,3,4,5,6,7,8,9,10,11,12,13,14,15,16,17,18,19,20})</f>
        <v>0</v>
      </c>
      <c r="R52" s="259" cm="1">
        <f t="array" ref="R52">SUM(COUNTIF('LK HA'!$B$351:$AZ$375,{"",2,3,4,5,6,7,8,9,10,11,12,13,14,15,16,17,18,19,20}&amp;$C52)*{1,2,3,4,5,6,7,8,9,10,11,12,13,14,15,16,17,18,19,20})</f>
        <v>2</v>
      </c>
      <c r="S52" s="259" cm="1">
        <f t="array" ref="S52">SUM(COUNTIF('LK HA'!$B$376:$AZ$413,{"",2,3,4,5,6,7,8,9,10,11,12,13,14,15,16,17,18,19,20}&amp;$C52)*{1,2,3,4,5,6,7,8,9,10,11,12,13,14,15,16,17,18,19,20})</f>
        <v>0</v>
      </c>
      <c r="T52" s="259" cm="1">
        <f t="array" ref="T52">SUM(COUNTIF('LK HA'!$B$414:$AZ$460,{"",2,3,4,5,6,7,8,9,10,11,12,13,14,15,16,17,18,19,20}&amp;$C52)*{1,2,3,4,5,6,7,8,9,10,11,12,13,14,15,16,17,18,19,20})</f>
        <v>0</v>
      </c>
      <c r="U52" s="259" cm="1">
        <f t="array" ref="U52">SUM(COUNTIF('LK HA'!$B$461:$AZ$497,{"",2,3,4,5,6,7,8,9,10,11,12,13,14,15,16,17,18,19,20}&amp;$C52)*{1,2,3,4,5,6,7,8,9,10,11,12,13,14,15,16,17,18,19,20})</f>
        <v>0</v>
      </c>
      <c r="V52" s="259" cm="1">
        <f t="array" ref="V52">SUM(COUNTIF('LK HA'!$B$498:$AZ$553,{"",2,3,4,5,6,7,8,9,10,11,12,13,14,15,16,17,18,19,20}&amp;$C52)*{1,2,3,4,5,6,7,8,9,10,11,12,13,14,15,16,17,18,19,20})</f>
        <v>4</v>
      </c>
      <c r="W52" s="259" cm="1">
        <f t="array" ref="W52">SUM(COUNTIF('LK HA'!$B$554:$AZ$585,{"",2,3,4,5,6,7,8,9,10,11,12,13,14,15,16,17,18,19,20}&amp;$C52)*{1,2,3,4,5,6,7,8,9,10,11,12,13,14,15,16,17,18,19,20})</f>
        <v>0</v>
      </c>
      <c r="X52" s="259" cm="1">
        <f t="array" ref="X52">SUM(COUNTIF('LK HA'!$B$586:$AZ$609,{"",2,3,4,5,6,7,8,9,10,11,12,13,14,15,16,17,18,19,20}&amp;$C52)*{1,2,3,4,5,6,7,8,9,10,11,12,13,14,15,16,17,18,19,20})</f>
        <v>0</v>
      </c>
      <c r="Y52" s="259" cm="1">
        <f t="array" ref="Y52">SUM(COUNTIF('LK HA'!$B$610:$AZ$616,{"",2,3,4,5,6,7,8,9,10,11,12,13,14,15,16,17,18,19,20}&amp;$C52)*{1,2,3,4,5,6,7,8,9,10,11,12,13,14,15,16,17,18,19,20})</f>
        <v>0</v>
      </c>
      <c r="Z52" s="259" cm="1">
        <f t="array" ref="Z52">SUM(COUNTIF('LK HA'!$B$617:$AZ$625,{"",2,3,4,5,6,7,8,9,10,11,12,13,14,15,16,17,18,19,20}&amp;$C52)*{1,2,3,4,5,6,7,8,9,10,11,12,13,14,15,16,17,18,19,20})</f>
        <v>0</v>
      </c>
      <c r="AA52" s="259" cm="1">
        <f t="array" ref="AA52">SUM(COUNTIF('LK HA'!$B$626:$AZ$633,{"",2,3,4,5,6,7,8,9,10,11,12,13,14,15,16,17,18,19,20}&amp;$C52)*{1,2,3,4,5,6,7,8,9,10,11,12,13,14,15,16,17,18,19,20})</f>
        <v>0</v>
      </c>
      <c r="AB52" s="259" cm="1">
        <f t="array" ref="AB52">SUM(COUNTIF('LK HA'!$B$634:$AZ$646,{"",2,3,4,5,6,7,8,9,10,11,12,13,14,15,16,17,18,19,20}&amp;$C52)*{1,2,3,4,5,6,7,8,9,10,11,12,13,14,15,16,17,18,19,20})</f>
        <v>0</v>
      </c>
      <c r="AC52" s="259" cm="1">
        <f t="array" ref="AC52">SUM(COUNTIF('LK HA'!$B$647:$AZ$677,{"",2,3,4,5,6,7,8,9,10,11,12,13,14,15,16,17,18,19,20}&amp;$C52)*{1,2,3,4,5,6,7,8,9,10,11,12,13,14,15,16,17,18,19,20})</f>
        <v>0</v>
      </c>
      <c r="AD52" s="259" cm="1">
        <f t="array" ref="AD52">SUM(COUNTIF('LK HA'!$B$678:$AZ$692,{"",2,3,4,5,6,7,8,9,10,11,12,13,14,15,16,17,18,19,20}&amp;$C52)*{1,2,3,4,5,6,7,8,9,10,11,12,13,14,15,16,17,18,19,20})</f>
        <v>0</v>
      </c>
      <c r="AE52" s="259" cm="1">
        <f t="array" ref="AE52">SUM(COUNTIF('LK HA'!$B$693:$AZ$700,{"",2,3,4,5,6,7,8,9,10,11,12,13,14,15,16,17,18,19,20}&amp;$C52)*{1,2,3,4,5,6,7,8,9,10,11,12,13,14,15,16,17,18,19,20})</f>
        <v>3</v>
      </c>
      <c r="AF52" s="259" cm="1">
        <f t="array" ref="AF52">SUM(COUNTIF('LK HA'!$B$701:$AZ$719,{"",2,3,4,5,6,7,8,9,10,11,12,13,14,15,16,17,18,19,20}&amp;$C52)*{1,2,3,4,5,6,7,8,9,10,11,12,13,14,15,16,17,18,19,20})</f>
        <v>0</v>
      </c>
      <c r="AG52" s="259" cm="1">
        <f t="array" ref="AG52">SUM(COUNTIF('LK HA'!$B$720:$AZ$728,{"",2,3,4,5,6,7,8,9,10,11,12,13,14,15,16,17,18,19,20}&amp;$C52)*{1,2,3,4,5,6,7,8,9,10,11,12,13,14,15,16,17,18,19,20})</f>
        <v>3</v>
      </c>
      <c r="AH52" s="259" cm="1">
        <f t="array" ref="AH52">SUM(COUNTIF('LK HA'!$B$729:$AZ$737,{"",2,3,4,5,6,7,8,9,10,11,12,13,14,15,16,17,18,19,20}&amp;$C52)*{1,2,3,4,5,6,7,8,9,10,11,12,13,14,15,16,17,18,19,20})</f>
        <v>4</v>
      </c>
      <c r="AI52" s="259" cm="1">
        <f t="array" ref="AI52">SUM(COUNTIF('LK HA'!$B$738:$AZ$744,{"",2,3,4,5,6,7,8,9,10,11,12,13,14,15,16,17,18,19,20}&amp;$C52)*{1,2,3,4,5,6,7,8,9,10,11,12,13,14,15,16,17,18,19,20})</f>
        <v>2</v>
      </c>
      <c r="AJ52" s="259" cm="1">
        <f t="array" ref="AJ52">SUM(COUNTIF('LK HA'!$B$745:$AZ$751,{"",2,3,4,5,6,7,8,9,10,11,12,13,14,15,16,17,18,19,20}&amp;$C52)*{1,2,3,4,5,6,7,8,9,10,11,12,13,14,15,16,17,18,19,20})</f>
        <v>2</v>
      </c>
      <c r="AK52" s="259" cm="1">
        <f t="array" ref="AK52">SUM(COUNTIF('LK HA'!$B$752:$AZ$765,{"",2,3,4,5,6,7,8,9,10,11,12,13,14,15,16,17,18,19,20}&amp;$C52)*{1,2,3,4,5,6,7,8,9,10,11,12,13,14,15,16,17,18,19,20})</f>
        <v>7</v>
      </c>
      <c r="AL52" s="259" cm="1">
        <f t="array" ref="AL52">SUM(COUNTIF('LK HA'!$B$766:$AZ$773,{"",2,3,4,5,6,7,8,9,10,11,12,13,14,15,16,17,18,19,20}&amp;$C52)*{1,2,3,4,5,6,7,8,9,10,11,12,13,14,15,16,17,18,19,20})</f>
        <v>3</v>
      </c>
      <c r="AM52" s="259" cm="1">
        <f t="array" ref="AM52">SUM(COUNTIF('LK HA'!$B$774:$AZ$791,{"",2,3,4,5,6,7,8,9,10,11,12,13,14,15,16,17,18,19,20}&amp;$C52)*{1,2,3,4,5,6,7,8,9,10,11,12,13,14,15,16,17,18,19,20})</f>
        <v>8</v>
      </c>
      <c r="AN52" s="346">
        <f t="shared" ref="AN52:AN73" si="8">+SUM(E52:AM52)</f>
        <v>63</v>
      </c>
      <c r="AO52" s="119"/>
      <c r="AP52" s="259" cm="1">
        <f t="array" ref="AP52">SUM(COUNTIF('LK HA'!$B$7:$AZ$791,{"",2,3,4,5,6,7,8,9,10,11,12,13,14,15,16,17,18,19,20}&amp;$C52)*{1,2,3,4,5,6,7,8,9,10,11,12,13,14,15,16,17,18,19,20})</f>
        <v>63</v>
      </c>
      <c r="AQ52" s="102">
        <v>1.2</v>
      </c>
      <c r="AR52" s="102">
        <v>0.4</v>
      </c>
      <c r="AS52" s="118">
        <f>AN52*AQ52*AR52</f>
        <v>30.24</v>
      </c>
    </row>
    <row r="53" spans="1:45" s="39" customFormat="1" ht="15.6">
      <c r="A53" s="40">
        <f>IF(AN53=0,"ẩn",MAX($A$5:$A52)+1)</f>
        <v>23</v>
      </c>
      <c r="B53" s="45" t="s">
        <v>1288</v>
      </c>
      <c r="C53" s="46" t="s">
        <v>1290</v>
      </c>
      <c r="D53" s="46" t="s">
        <v>10</v>
      </c>
      <c r="E53" s="258" cm="1">
        <f t="array" ref="E53">SUM(COUNTIF('LK HA'!$B$7:$AZ$64,{"",2,3,4,5,6,7,8,9,10,11,12,13,14,15,16,17,18,19,20}&amp;$C53)*{1,2,3,4,5,6,7,8,9,10,11,12,13,14,15,16,17,18,19,20})</f>
        <v>0</v>
      </c>
      <c r="F53" s="258" cm="1">
        <f t="array" ref="F53">SUM(COUNTIF('LK HA'!$B$65:$AZ$75,{"",2,3,4,5,6,7,8,9,10,11,12,13,14,15,16,17,18,19,20}&amp;$C53)*{1,2,3,4,5,6,7,8,9,10,11,12,13,14,15,16,17,18,19,20})</f>
        <v>2</v>
      </c>
      <c r="G53" s="258" cm="1">
        <f t="array" ref="G53">SUM(COUNTIF('LK HA'!$B$76:$AZ$96,{"",2,3,4,5,6,7,8,9,10,11,12,13,14,15,16,17,18,19,20}&amp;$C53)*{1,2,3,4,5,6,7,8,9,10,11,12,13,14,15,16,17,18,19,20})</f>
        <v>0</v>
      </c>
      <c r="H53" s="258" cm="1">
        <f t="array" ref="H53">SUM(COUNTIF('LK HA'!$B$97:$AZ$160,{"",2,3,4,5,6,7,8,9,10,11,12,13,14,15,16,17,18,19,20}&amp;$C53)*{1,2,3,4,5,6,7,8,9,10,11,12,13,14,15,16,17,18,19,20})</f>
        <v>0</v>
      </c>
      <c r="I53" s="258" cm="1">
        <f t="array" ref="I53">SUM(COUNTIF('LK HA'!$B$161:$AZ$164,{"",2,3,4,5,6,7,8,9,10,11,12,13,14,15,16,17,18,19,20}&amp;$C53)*{1,2,3,4,5,6,7,8,9,10,11,12,13,14,15,16,17,18,19,20})</f>
        <v>0</v>
      </c>
      <c r="J53" s="258" cm="1">
        <f t="array" ref="J53">SUM(COUNTIF('LK HA'!$B$165:$AZ$182,{"",2,3,4,5,6,7,8,9,10,11,12,13,14,15,16,17,18,19,20}&amp;$C53)*{1,2,3,4,5,6,7,8,9,10,11,12,13,14,15,16,17,18,19,20})</f>
        <v>0</v>
      </c>
      <c r="K53" s="258">
        <f>SUM(COUNTIF('LK HA'!$B$183:$AZ$209,{"",2,3,4,5,6,7,8,9,10,11,12,13,14,15,16,17,18,19,20}&amp;$C53)*{1,2,3,4,5,6,7,8,9,10,11,12,13,14,15,16,17,18,19,20})</f>
        <v>0</v>
      </c>
      <c r="L53" s="258" cm="1">
        <f t="array" ref="L53">SUM(COUNTIF('LK HA'!$B$210:$AZ$235,{"",2,3,4,5,6,7,8,9,10,11,12,13,14,15,16,17,18,19,20}&amp;$C53)*{1,2,3,4,5,6,7,8,9,10,11,12,13,14,15,16,17,18,19,20})</f>
        <v>0</v>
      </c>
      <c r="M53" s="258" cm="1">
        <f t="array" ref="M53">SUM(COUNTIF('LK HA'!$B$236:$AZ$254,{"",2,3,4,5,6,7,8,9,10,11,12,13,14,15,16,17,18,19,20}&amp;$C53)*{1,2,3,4,5,6,7,8,9,10,11,12,13,14,15,16,17,18,19,20})</f>
        <v>0</v>
      </c>
      <c r="N53" s="258" cm="1">
        <f t="array" ref="N53">SUM(COUNTIF('LK HA'!$B$255:$AZ$261,{"",2,3,4,5,6,7,8,9,10,11,12,13,14,15,16,17,18,19,20}&amp;$C53)*{1,2,3,4,5,6,7,8,9,10,11,12,13,14,15,16,17,18,19,20})</f>
        <v>0</v>
      </c>
      <c r="O53" s="258" cm="1">
        <f t="array" ref="O53">SUM(COUNTIF('LK HA'!$B$262:$AZ$288,{"",2,3,4,5,6,7,8,9,10,11,12,13,14,15,16,17,18,19,20}&amp;$C53)*{1,2,3,4,5,6,7,8,9,10,11,12,13,14,15,16,17,18,19,20})</f>
        <v>8</v>
      </c>
      <c r="P53" s="258" cm="1">
        <f t="array" ref="P53">SUM(COUNTIF('LK HA'!$B$289:$AZ$304,{"",2,3,4,5,6,7,8,9,10,11,12,13,14,15,16,17,18,19,20}&amp;$C53)*{1,2,3,4,5,6,7,8,9,10,11,12,13,14,15,16,17,18,19,20})</f>
        <v>0</v>
      </c>
      <c r="Q53" s="258" cm="1">
        <f t="array" ref="Q53">SUM(COUNTIF('LK HA'!$B$305:$AZ$350,{"",2,3,4,5,6,7,8,9,10,11,12,13,14,15,16,17,18,19,20}&amp;$C53)*{1,2,3,4,5,6,7,8,9,10,11,12,13,14,15,16,17,18,19,20})</f>
        <v>0</v>
      </c>
      <c r="R53" s="258" cm="1">
        <f t="array" ref="R53">SUM(COUNTIF('LK HA'!$B$351:$AZ$375,{"",2,3,4,5,6,7,8,9,10,11,12,13,14,15,16,17,18,19,20}&amp;$C53)*{1,2,3,4,5,6,7,8,9,10,11,12,13,14,15,16,17,18,19,20})</f>
        <v>0</v>
      </c>
      <c r="S53" s="258" cm="1">
        <f t="array" ref="S53">SUM(COUNTIF('LK HA'!$B$376:$AZ$413,{"",2,3,4,5,6,7,8,9,10,11,12,13,14,15,16,17,18,19,20}&amp;$C53)*{1,2,3,4,5,6,7,8,9,10,11,12,13,14,15,16,17,18,19,20})</f>
        <v>0</v>
      </c>
      <c r="T53" s="258" cm="1">
        <f t="array" ref="T53">SUM(COUNTIF('LK HA'!$B$414:$AZ$460,{"",2,3,4,5,6,7,8,9,10,11,12,13,14,15,16,17,18,19,20}&amp;$C53)*{1,2,3,4,5,6,7,8,9,10,11,12,13,14,15,16,17,18,19,20})</f>
        <v>0</v>
      </c>
      <c r="U53" s="258" cm="1">
        <f t="array" ref="U53">SUM(COUNTIF('LK HA'!$B$461:$AZ$497,{"",2,3,4,5,6,7,8,9,10,11,12,13,14,15,16,17,18,19,20}&amp;$C53)*{1,2,3,4,5,6,7,8,9,10,11,12,13,14,15,16,17,18,19,20})</f>
        <v>0</v>
      </c>
      <c r="V53" s="258" cm="1">
        <f t="array" ref="V53">SUM(COUNTIF('LK HA'!$B$498:$AZ$553,{"",2,3,4,5,6,7,8,9,10,11,12,13,14,15,16,17,18,19,20}&amp;$C53)*{1,2,3,4,5,6,7,8,9,10,11,12,13,14,15,16,17,18,19,20})</f>
        <v>0</v>
      </c>
      <c r="W53" s="258" cm="1">
        <f t="array" ref="W53">SUM(COUNTIF('LK HA'!$B$554:$AZ$585,{"",2,3,4,5,6,7,8,9,10,11,12,13,14,15,16,17,18,19,20}&amp;$C53)*{1,2,3,4,5,6,7,8,9,10,11,12,13,14,15,16,17,18,19,20})</f>
        <v>17</v>
      </c>
      <c r="X53" s="258" cm="1">
        <f t="array" ref="X53">SUM(COUNTIF('LK HA'!$B$586:$AZ$609,{"",2,3,4,5,6,7,8,9,10,11,12,13,14,15,16,17,18,19,20}&amp;$C53)*{1,2,3,4,5,6,7,8,9,10,11,12,13,14,15,16,17,18,19,20})</f>
        <v>0</v>
      </c>
      <c r="Y53" s="258" cm="1">
        <f t="array" ref="Y53">SUM(COUNTIF('LK HA'!$B$610:$AZ$616,{"",2,3,4,5,6,7,8,9,10,11,12,13,14,15,16,17,18,19,20}&amp;$C53)*{1,2,3,4,5,6,7,8,9,10,11,12,13,14,15,16,17,18,19,20})</f>
        <v>0</v>
      </c>
      <c r="Z53" s="258" cm="1">
        <f t="array" ref="Z53">SUM(COUNTIF('LK HA'!$B$617:$AZ$625,{"",2,3,4,5,6,7,8,9,10,11,12,13,14,15,16,17,18,19,20}&amp;$C53)*{1,2,3,4,5,6,7,8,9,10,11,12,13,14,15,16,17,18,19,20})</f>
        <v>5</v>
      </c>
      <c r="AA53" s="258" cm="1">
        <f t="array" ref="AA53">SUM(COUNTIF('LK HA'!$B$626:$AZ$633,{"",2,3,4,5,6,7,8,9,10,11,12,13,14,15,16,17,18,19,20}&amp;$C53)*{1,2,3,4,5,6,7,8,9,10,11,12,13,14,15,16,17,18,19,20})</f>
        <v>0</v>
      </c>
      <c r="AB53" s="258" cm="1">
        <f t="array" ref="AB53">SUM(COUNTIF('LK HA'!$B$634:$AZ$646,{"",2,3,4,5,6,7,8,9,10,11,12,13,14,15,16,17,18,19,20}&amp;$C53)*{1,2,3,4,5,6,7,8,9,10,11,12,13,14,15,16,17,18,19,20})</f>
        <v>7</v>
      </c>
      <c r="AC53" s="258" cm="1">
        <f t="array" ref="AC53">SUM(COUNTIF('LK HA'!$B$647:$AZ$677,{"",2,3,4,5,6,7,8,9,10,11,12,13,14,15,16,17,18,19,20}&amp;$C53)*{1,2,3,4,5,6,7,8,9,10,11,12,13,14,15,16,17,18,19,20})</f>
        <v>9</v>
      </c>
      <c r="AD53" s="258" cm="1">
        <f t="array" ref="AD53">SUM(COUNTIF('LK HA'!$B$678:$AZ$692,{"",2,3,4,5,6,7,8,9,10,11,12,13,14,15,16,17,18,19,20}&amp;$C53)*{1,2,3,4,5,6,7,8,9,10,11,12,13,14,15,16,17,18,19,20})</f>
        <v>0</v>
      </c>
      <c r="AE53" s="258" cm="1">
        <f t="array" ref="AE53">SUM(COUNTIF('LK HA'!$B$693:$AZ$700,{"",2,3,4,5,6,7,8,9,10,11,12,13,14,15,16,17,18,19,20}&amp;$C53)*{1,2,3,4,5,6,7,8,9,10,11,12,13,14,15,16,17,18,19,20})</f>
        <v>0</v>
      </c>
      <c r="AF53" s="258" cm="1">
        <f t="array" ref="AF53">SUM(COUNTIF('LK HA'!$B$701:$AZ$719,{"",2,3,4,5,6,7,8,9,10,11,12,13,14,15,16,17,18,19,20}&amp;$C53)*{1,2,3,4,5,6,7,8,9,10,11,12,13,14,15,16,17,18,19,20})</f>
        <v>9</v>
      </c>
      <c r="AG53" s="258" cm="1">
        <f t="array" ref="AG53">SUM(COUNTIF('LK HA'!$B$720:$AZ$728,{"",2,3,4,5,6,7,8,9,10,11,12,13,14,15,16,17,18,19,20}&amp;$C53)*{1,2,3,4,5,6,7,8,9,10,11,12,13,14,15,16,17,18,19,20})</f>
        <v>0</v>
      </c>
      <c r="AH53" s="258" cm="1">
        <f t="array" ref="AH53">SUM(COUNTIF('LK HA'!$B$729:$AZ$737,{"",2,3,4,5,6,7,8,9,10,11,12,13,14,15,16,17,18,19,20}&amp;$C53)*{1,2,3,4,5,6,7,8,9,10,11,12,13,14,15,16,17,18,19,20})</f>
        <v>0</v>
      </c>
      <c r="AI53" s="258" cm="1">
        <f t="array" ref="AI53">SUM(COUNTIF('LK HA'!$B$738:$AZ$744,{"",2,3,4,5,6,7,8,9,10,11,12,13,14,15,16,17,18,19,20}&amp;$C53)*{1,2,3,4,5,6,7,8,9,10,11,12,13,14,15,16,17,18,19,20})</f>
        <v>0</v>
      </c>
      <c r="AJ53" s="258" cm="1">
        <f t="array" ref="AJ53">SUM(COUNTIF('LK HA'!$B$745:$AZ$751,{"",2,3,4,5,6,7,8,9,10,11,12,13,14,15,16,17,18,19,20}&amp;$C53)*{1,2,3,4,5,6,7,8,9,10,11,12,13,14,15,16,17,18,19,20})</f>
        <v>0</v>
      </c>
      <c r="AK53" s="258" cm="1">
        <f t="array" ref="AK53">SUM(COUNTIF('LK HA'!$B$752:$AZ$765,{"",2,3,4,5,6,7,8,9,10,11,12,13,14,15,16,17,18,19,20}&amp;$C53)*{1,2,3,4,5,6,7,8,9,10,11,12,13,14,15,16,17,18,19,20})</f>
        <v>0</v>
      </c>
      <c r="AL53" s="258" cm="1">
        <f t="array" ref="AL53">SUM(COUNTIF('LK HA'!$B$766:$AZ$773,{"",2,3,4,5,6,7,8,9,10,11,12,13,14,15,16,17,18,19,20}&amp;$C53)*{1,2,3,4,5,6,7,8,9,10,11,12,13,14,15,16,17,18,19,20})</f>
        <v>0</v>
      </c>
      <c r="AM53" s="258" cm="1">
        <f t="array" ref="AM53">SUM(COUNTIF('LK HA'!$B$774:$AZ$791,{"",2,3,4,5,6,7,8,9,10,11,12,13,14,15,16,17,18,19,20}&amp;$C53)*{1,2,3,4,5,6,7,8,9,10,11,12,13,14,15,16,17,18,19,20})</f>
        <v>0</v>
      </c>
      <c r="AN53" s="347">
        <f t="shared" si="8"/>
        <v>57</v>
      </c>
      <c r="AO53" s="48"/>
      <c r="AP53" s="258" cm="1">
        <f t="array" ref="AP53">SUM(COUNTIF('LK HA'!$B$7:$AZ$791,{"",2,3,4,5,6,7,8,9,10,11,12,13,14,15,16,17,18,19,20}&amp;$C53)*{1,2,3,4,5,6,7,8,9,10,11,12,13,14,15,16,17,18,19,20})</f>
        <v>57</v>
      </c>
    </row>
    <row r="54" spans="1:45" s="39" customFormat="1" ht="15.6">
      <c r="A54" s="40">
        <f>IF(AN54=0,"ẩn",MAX($A$5:$A53)+1)</f>
        <v>24</v>
      </c>
      <c r="B54" s="45" t="s">
        <v>1289</v>
      </c>
      <c r="C54" s="46" t="s">
        <v>1291</v>
      </c>
      <c r="D54" s="46" t="s">
        <v>10</v>
      </c>
      <c r="E54" s="258" cm="1">
        <f t="array" ref="E54">SUM(COUNTIF('LK HA'!$B$7:$AZ$64,{"",2,3,4,5,6,7,8,9,10,11,12,13,14,15,16,17,18,19,20}&amp;$C54)*{1,2,3,4,5,6,7,8,9,10,11,12,13,14,15,16,17,18,19,20})</f>
        <v>0</v>
      </c>
      <c r="F54" s="258" cm="1">
        <f t="array" ref="F54">SUM(COUNTIF('LK HA'!$B$65:$AZ$75,{"",2,3,4,5,6,7,8,9,10,11,12,13,14,15,16,17,18,19,20}&amp;$C54)*{1,2,3,4,5,6,7,8,9,10,11,12,13,14,15,16,17,18,19,20})</f>
        <v>0</v>
      </c>
      <c r="G54" s="258" cm="1">
        <f t="array" ref="G54">SUM(COUNTIF('LK HA'!$B$76:$AZ$96,{"",2,3,4,5,6,7,8,9,10,11,12,13,14,15,16,17,18,19,20}&amp;$C54)*{1,2,3,4,5,6,7,8,9,10,11,12,13,14,15,16,17,18,19,20})</f>
        <v>3</v>
      </c>
      <c r="H54" s="258" cm="1">
        <f t="array" ref="H54">SUM(COUNTIF('LK HA'!$B$97:$AZ$160,{"",2,3,4,5,6,7,8,9,10,11,12,13,14,15,16,17,18,19,20}&amp;$C54)*{1,2,3,4,5,6,7,8,9,10,11,12,13,14,15,16,17,18,19,20})</f>
        <v>0</v>
      </c>
      <c r="I54" s="258" cm="1">
        <f t="array" ref="I54">SUM(COUNTIF('LK HA'!$B$161:$AZ$164,{"",2,3,4,5,6,7,8,9,10,11,12,13,14,15,16,17,18,19,20}&amp;$C54)*{1,2,3,4,5,6,7,8,9,10,11,12,13,14,15,16,17,18,19,20})</f>
        <v>0</v>
      </c>
      <c r="J54" s="258" cm="1">
        <f t="array" ref="J54">SUM(COUNTIF('LK HA'!$B$165:$AZ$182,{"",2,3,4,5,6,7,8,9,10,11,12,13,14,15,16,17,18,19,20}&amp;$C54)*{1,2,3,4,5,6,7,8,9,10,11,12,13,14,15,16,17,18,19,20})</f>
        <v>0</v>
      </c>
      <c r="K54" s="258">
        <f>SUM(COUNTIF('LK HA'!$B$183:$AZ$209,{"",2,3,4,5,6,7,8,9,10,11,12,13,14,15,16,17,18,19,20}&amp;$C54)*{1,2,3,4,5,6,7,8,9,10,11,12,13,14,15,16,17,18,19,20})</f>
        <v>0</v>
      </c>
      <c r="L54" s="258" cm="1">
        <f t="array" ref="L54">SUM(COUNTIF('LK HA'!$B$210:$AZ$235,{"",2,3,4,5,6,7,8,9,10,11,12,13,14,15,16,17,18,19,20}&amp;$C54)*{1,2,3,4,5,6,7,8,9,10,11,12,13,14,15,16,17,18,19,20})</f>
        <v>0</v>
      </c>
      <c r="M54" s="258" cm="1">
        <f t="array" ref="M54">SUM(COUNTIF('LK HA'!$B$236:$AZ$254,{"",2,3,4,5,6,7,8,9,10,11,12,13,14,15,16,17,18,19,20}&amp;$C54)*{1,2,3,4,5,6,7,8,9,10,11,12,13,14,15,16,17,18,19,20})</f>
        <v>0</v>
      </c>
      <c r="N54" s="258" cm="1">
        <f t="array" ref="N54">SUM(COUNTIF('LK HA'!$B$255:$AZ$261,{"",2,3,4,5,6,7,8,9,10,11,12,13,14,15,16,17,18,19,20}&amp;$C54)*{1,2,3,4,5,6,7,8,9,10,11,12,13,14,15,16,17,18,19,20})</f>
        <v>0</v>
      </c>
      <c r="O54" s="258" cm="1">
        <f t="array" ref="O54">SUM(COUNTIF('LK HA'!$B$262:$AZ$288,{"",2,3,4,5,6,7,8,9,10,11,12,13,14,15,16,17,18,19,20}&amp;$C54)*{1,2,3,4,5,6,7,8,9,10,11,12,13,14,15,16,17,18,19,20})</f>
        <v>0</v>
      </c>
      <c r="P54" s="258" cm="1">
        <f t="array" ref="P54">SUM(COUNTIF('LK HA'!$B$289:$AZ$304,{"",2,3,4,5,6,7,8,9,10,11,12,13,14,15,16,17,18,19,20}&amp;$C54)*{1,2,3,4,5,6,7,8,9,10,11,12,13,14,15,16,17,18,19,20})</f>
        <v>5</v>
      </c>
      <c r="Q54" s="258" cm="1">
        <f t="array" ref="Q54">SUM(COUNTIF('LK HA'!$B$305:$AZ$350,{"",2,3,4,5,6,7,8,9,10,11,12,13,14,15,16,17,18,19,20}&amp;$C54)*{1,2,3,4,5,6,7,8,9,10,11,12,13,14,15,16,17,18,19,20})</f>
        <v>0</v>
      </c>
      <c r="R54" s="258" cm="1">
        <f t="array" ref="R54">SUM(COUNTIF('LK HA'!$B$351:$AZ$375,{"",2,3,4,5,6,7,8,9,10,11,12,13,14,15,16,17,18,19,20}&amp;$C54)*{1,2,3,4,5,6,7,8,9,10,11,12,13,14,15,16,17,18,19,20})</f>
        <v>0</v>
      </c>
      <c r="S54" s="258" cm="1">
        <f t="array" ref="S54">SUM(COUNTIF('LK HA'!$B$376:$AZ$413,{"",2,3,4,5,6,7,8,9,10,11,12,13,14,15,16,17,18,19,20}&amp;$C54)*{1,2,3,4,5,6,7,8,9,10,11,12,13,14,15,16,17,18,19,20})</f>
        <v>0</v>
      </c>
      <c r="T54" s="258" cm="1">
        <f t="array" ref="T54">SUM(COUNTIF('LK HA'!$B$414:$AZ$460,{"",2,3,4,5,6,7,8,9,10,11,12,13,14,15,16,17,18,19,20}&amp;$C54)*{1,2,3,4,5,6,7,8,9,10,11,12,13,14,15,16,17,18,19,20})</f>
        <v>0</v>
      </c>
      <c r="U54" s="258" cm="1">
        <f t="array" ref="U54">SUM(COUNTIF('LK HA'!$B$461:$AZ$497,{"",2,3,4,5,6,7,8,9,10,11,12,13,14,15,16,17,18,19,20}&amp;$C54)*{1,2,3,4,5,6,7,8,9,10,11,12,13,14,15,16,17,18,19,20})</f>
        <v>0</v>
      </c>
      <c r="V54" s="258" cm="1">
        <f t="array" ref="V54">SUM(COUNTIF('LK HA'!$B$498:$AZ$553,{"",2,3,4,5,6,7,8,9,10,11,12,13,14,15,16,17,18,19,20}&amp;$C54)*{1,2,3,4,5,6,7,8,9,10,11,12,13,14,15,16,17,18,19,20})</f>
        <v>1</v>
      </c>
      <c r="W54" s="258" cm="1">
        <f t="array" ref="W54">SUM(COUNTIF('LK HA'!$B$554:$AZ$585,{"",2,3,4,5,6,7,8,9,10,11,12,13,14,15,16,17,18,19,20}&amp;$C54)*{1,2,3,4,5,6,7,8,9,10,11,12,13,14,15,16,17,18,19,20})</f>
        <v>1</v>
      </c>
      <c r="X54" s="258" cm="1">
        <f t="array" ref="X54">SUM(COUNTIF('LK HA'!$B$586:$AZ$609,{"",2,3,4,5,6,7,8,9,10,11,12,13,14,15,16,17,18,19,20}&amp;$C54)*{1,2,3,4,5,6,7,8,9,10,11,12,13,14,15,16,17,18,19,20})</f>
        <v>0</v>
      </c>
      <c r="Y54" s="258" cm="1">
        <f t="array" ref="Y54">SUM(COUNTIF('LK HA'!$B$610:$AZ$616,{"",2,3,4,5,6,7,8,9,10,11,12,13,14,15,16,17,18,19,20}&amp;$C54)*{1,2,3,4,5,6,7,8,9,10,11,12,13,14,15,16,17,18,19,20})</f>
        <v>0</v>
      </c>
      <c r="Z54" s="258" cm="1">
        <f t="array" ref="Z54">SUM(COUNTIF('LK HA'!$B$617:$AZ$625,{"",2,3,4,5,6,7,8,9,10,11,12,13,14,15,16,17,18,19,20}&amp;$C54)*{1,2,3,4,5,6,7,8,9,10,11,12,13,14,15,16,17,18,19,20})</f>
        <v>0</v>
      </c>
      <c r="AA54" s="258" cm="1">
        <f t="array" ref="AA54">SUM(COUNTIF('LK HA'!$B$626:$AZ$633,{"",2,3,4,5,6,7,8,9,10,11,12,13,14,15,16,17,18,19,20}&amp;$C54)*{1,2,3,4,5,6,7,8,9,10,11,12,13,14,15,16,17,18,19,20})</f>
        <v>0</v>
      </c>
      <c r="AB54" s="258" cm="1">
        <f t="array" ref="AB54">SUM(COUNTIF('LK HA'!$B$634:$AZ$646,{"",2,3,4,5,6,7,8,9,10,11,12,13,14,15,16,17,18,19,20}&amp;$C54)*{1,2,3,4,5,6,7,8,9,10,11,12,13,14,15,16,17,18,19,20})</f>
        <v>0</v>
      </c>
      <c r="AC54" s="258" cm="1">
        <f t="array" ref="AC54">SUM(COUNTIF('LK HA'!$B$647:$AZ$677,{"",2,3,4,5,6,7,8,9,10,11,12,13,14,15,16,17,18,19,20}&amp;$C54)*{1,2,3,4,5,6,7,8,9,10,11,12,13,14,15,16,17,18,19,20})</f>
        <v>3</v>
      </c>
      <c r="AD54" s="258" cm="1">
        <f t="array" ref="AD54">SUM(COUNTIF('LK HA'!$B$678:$AZ$692,{"",2,3,4,5,6,7,8,9,10,11,12,13,14,15,16,17,18,19,20}&amp;$C54)*{1,2,3,4,5,6,7,8,9,10,11,12,13,14,15,16,17,18,19,20})</f>
        <v>0</v>
      </c>
      <c r="AE54" s="258" cm="1">
        <f t="array" ref="AE54">SUM(COUNTIF('LK HA'!$B$693:$AZ$700,{"",2,3,4,5,6,7,8,9,10,11,12,13,14,15,16,17,18,19,20}&amp;$C54)*{1,2,3,4,5,6,7,8,9,10,11,12,13,14,15,16,17,18,19,20})</f>
        <v>0</v>
      </c>
      <c r="AF54" s="258" cm="1">
        <f t="array" ref="AF54">SUM(COUNTIF('LK HA'!$B$701:$AZ$719,{"",2,3,4,5,6,7,8,9,10,11,12,13,14,15,16,17,18,19,20}&amp;$C54)*{1,2,3,4,5,6,7,8,9,10,11,12,13,14,15,16,17,18,19,20})</f>
        <v>0</v>
      </c>
      <c r="AG54" s="258" cm="1">
        <f t="array" ref="AG54">SUM(COUNTIF('LK HA'!$B$720:$AZ$728,{"",2,3,4,5,6,7,8,9,10,11,12,13,14,15,16,17,18,19,20}&amp;$C54)*{1,2,3,4,5,6,7,8,9,10,11,12,13,14,15,16,17,18,19,20})</f>
        <v>0</v>
      </c>
      <c r="AH54" s="258" cm="1">
        <f t="array" ref="AH54">SUM(COUNTIF('LK HA'!$B$729:$AZ$737,{"",2,3,4,5,6,7,8,9,10,11,12,13,14,15,16,17,18,19,20}&amp;$C54)*{1,2,3,4,5,6,7,8,9,10,11,12,13,14,15,16,17,18,19,20})</f>
        <v>0</v>
      </c>
      <c r="AI54" s="258" cm="1">
        <f t="array" ref="AI54">SUM(COUNTIF('LK HA'!$B$738:$AZ$744,{"",2,3,4,5,6,7,8,9,10,11,12,13,14,15,16,17,18,19,20}&amp;$C54)*{1,2,3,4,5,6,7,8,9,10,11,12,13,14,15,16,17,18,19,20})</f>
        <v>0</v>
      </c>
      <c r="AJ54" s="258" cm="1">
        <f t="array" ref="AJ54">SUM(COUNTIF('LK HA'!$B$745:$AZ$751,{"",2,3,4,5,6,7,8,9,10,11,12,13,14,15,16,17,18,19,20}&amp;$C54)*{1,2,3,4,5,6,7,8,9,10,11,12,13,14,15,16,17,18,19,20})</f>
        <v>0</v>
      </c>
      <c r="AK54" s="258" cm="1">
        <f t="array" ref="AK54">SUM(COUNTIF('LK HA'!$B$752:$AZ$765,{"",2,3,4,5,6,7,8,9,10,11,12,13,14,15,16,17,18,19,20}&amp;$C54)*{1,2,3,4,5,6,7,8,9,10,11,12,13,14,15,16,17,18,19,20})</f>
        <v>0</v>
      </c>
      <c r="AL54" s="258" cm="1">
        <f t="array" ref="AL54">SUM(COUNTIF('LK HA'!$B$766:$AZ$773,{"",2,3,4,5,6,7,8,9,10,11,12,13,14,15,16,17,18,19,20}&amp;$C54)*{1,2,3,4,5,6,7,8,9,10,11,12,13,14,15,16,17,18,19,20})</f>
        <v>0</v>
      </c>
      <c r="AM54" s="258" cm="1">
        <f t="array" ref="AM54">SUM(COUNTIF('LK HA'!$B$774:$AZ$791,{"",2,3,4,5,6,7,8,9,10,11,12,13,14,15,16,17,18,19,20}&amp;$C54)*{1,2,3,4,5,6,7,8,9,10,11,12,13,14,15,16,17,18,19,20})</f>
        <v>0</v>
      </c>
      <c r="AN54" s="347">
        <f t="shared" si="8"/>
        <v>13</v>
      </c>
      <c r="AO54" s="48"/>
      <c r="AP54" s="258"/>
    </row>
    <row r="55" spans="1:45" s="39" customFormat="1" ht="15.6" hidden="1">
      <c r="A55" s="40" t="str">
        <f>IF(AN55=0,"ẩn",MAX($A$5:$A53)+1)</f>
        <v>ẩn</v>
      </c>
      <c r="B55" s="45" t="s">
        <v>556</v>
      </c>
      <c r="C55" s="46" t="s">
        <v>424</v>
      </c>
      <c r="D55" s="46" t="s">
        <v>10</v>
      </c>
      <c r="E55" s="258" cm="1">
        <f t="array" ref="E55">SUM(COUNTIF('LK HA'!$B$7:$AZ$64,{"",2,3,4,5,6,7,8,9,10,11,12,13,14,15,16,17,18,19,20}&amp;$C55)*{1,2,3,4,5,6,7,8,9,10,11,12,13,14,15,16,17,18,19,20})</f>
        <v>0</v>
      </c>
      <c r="F55" s="258" cm="1">
        <f t="array" ref="F55">SUM(COUNTIF('LK HA'!$B$65:$AZ$75,{"",2,3,4,5,6,7,8,9,10,11,12,13,14,15,16,17,18,19,20}&amp;$C55)*{1,2,3,4,5,6,7,8,9,10,11,12,13,14,15,16,17,18,19,20})</f>
        <v>0</v>
      </c>
      <c r="G55" s="258" cm="1">
        <f t="array" ref="G55">SUM(COUNTIF('LK HA'!$B$76:$AZ$96,{"",2,3,4,5,6,7,8,9,10,11,12,13,14,15,16,17,18,19,20}&amp;$C55)*{1,2,3,4,5,6,7,8,9,10,11,12,13,14,15,16,17,18,19,20})</f>
        <v>0</v>
      </c>
      <c r="H55" s="258" cm="1">
        <f t="array" ref="H55">SUM(COUNTIF('LK HA'!$B$97:$AZ$160,{"",2,3,4,5,6,7,8,9,10,11,12,13,14,15,16,17,18,19,20}&amp;$C55)*{1,2,3,4,5,6,7,8,9,10,11,12,13,14,15,16,17,18,19,20})</f>
        <v>0</v>
      </c>
      <c r="I55" s="258" cm="1">
        <f t="array" ref="I55">SUM(COUNTIF('LK HA'!$B$161:$AZ$164,{"",2,3,4,5,6,7,8,9,10,11,12,13,14,15,16,17,18,19,20}&amp;$C55)*{1,2,3,4,5,6,7,8,9,10,11,12,13,14,15,16,17,18,19,20})</f>
        <v>0</v>
      </c>
      <c r="J55" s="258" cm="1">
        <f t="array" ref="J55">SUM(COUNTIF('LK HA'!$B$165:$AZ$182,{"",2,3,4,5,6,7,8,9,10,11,12,13,14,15,16,17,18,19,20}&amp;$C55)*{1,2,3,4,5,6,7,8,9,10,11,12,13,14,15,16,17,18,19,20})</f>
        <v>0</v>
      </c>
      <c r="K55" s="258">
        <f>SUM(COUNTIF('LK HA'!$B$183:$AZ$209,{"",2,3,4,5,6,7,8,9,10,11,12,13,14,15,16,17,18,19,20}&amp;$C55)*{1,2,3,4,5,6,7,8,9,10,11,12,13,14,15,16,17,18,19,20})</f>
        <v>0</v>
      </c>
      <c r="L55" s="258" cm="1">
        <f t="array" ref="L55">SUM(COUNTIF('LK HA'!$B$210:$AZ$235,{"",2,3,4,5,6,7,8,9,10,11,12,13,14,15,16,17,18,19,20}&amp;$C55)*{1,2,3,4,5,6,7,8,9,10,11,12,13,14,15,16,17,18,19,20})</f>
        <v>0</v>
      </c>
      <c r="M55" s="258" cm="1">
        <f t="array" ref="M55">SUM(COUNTIF('LK HA'!$B$236:$AZ$254,{"",2,3,4,5,6,7,8,9,10,11,12,13,14,15,16,17,18,19,20}&amp;$C55)*{1,2,3,4,5,6,7,8,9,10,11,12,13,14,15,16,17,18,19,20})</f>
        <v>0</v>
      </c>
      <c r="N55" s="258" cm="1">
        <f t="array" ref="N55">SUM(COUNTIF('LK HA'!$B$255:$AZ$261,{"",2,3,4,5,6,7,8,9,10,11,12,13,14,15,16,17,18,19,20}&amp;$C55)*{1,2,3,4,5,6,7,8,9,10,11,12,13,14,15,16,17,18,19,20})</f>
        <v>0</v>
      </c>
      <c r="O55" s="258" cm="1">
        <f t="array" ref="O55">SUM(COUNTIF('LK HA'!$B$262:$AZ$288,{"",2,3,4,5,6,7,8,9,10,11,12,13,14,15,16,17,18,19,20}&amp;$C55)*{1,2,3,4,5,6,7,8,9,10,11,12,13,14,15,16,17,18,19,20})</f>
        <v>0</v>
      </c>
      <c r="P55" s="258" cm="1">
        <f t="array" ref="P55">SUM(COUNTIF('LK HA'!$B$289:$AZ$304,{"",2,3,4,5,6,7,8,9,10,11,12,13,14,15,16,17,18,19,20}&amp;$C55)*{1,2,3,4,5,6,7,8,9,10,11,12,13,14,15,16,17,18,19,20})</f>
        <v>0</v>
      </c>
      <c r="Q55" s="258" cm="1">
        <f t="array" ref="Q55">SUM(COUNTIF('LK HA'!$B$305:$AZ$350,{"",2,3,4,5,6,7,8,9,10,11,12,13,14,15,16,17,18,19,20}&amp;$C55)*{1,2,3,4,5,6,7,8,9,10,11,12,13,14,15,16,17,18,19,20})</f>
        <v>0</v>
      </c>
      <c r="R55" s="258" cm="1">
        <f t="array" ref="R55">SUM(COUNTIF('LK HA'!$B$351:$AZ$375,{"",2,3,4,5,6,7,8,9,10,11,12,13,14,15,16,17,18,19,20}&amp;$C55)*{1,2,3,4,5,6,7,8,9,10,11,12,13,14,15,16,17,18,19,20})</f>
        <v>0</v>
      </c>
      <c r="S55" s="258" cm="1">
        <f t="array" ref="S55">SUM(COUNTIF('LK HA'!$B$376:$AZ$413,{"",2,3,4,5,6,7,8,9,10,11,12,13,14,15,16,17,18,19,20}&amp;$C55)*{1,2,3,4,5,6,7,8,9,10,11,12,13,14,15,16,17,18,19,20})</f>
        <v>0</v>
      </c>
      <c r="T55" s="258" cm="1">
        <f t="array" ref="T55">SUM(COUNTIF('LK HA'!$B$414:$AZ$460,{"",2,3,4,5,6,7,8,9,10,11,12,13,14,15,16,17,18,19,20}&amp;$C55)*{1,2,3,4,5,6,7,8,9,10,11,12,13,14,15,16,17,18,19,20})</f>
        <v>0</v>
      </c>
      <c r="U55" s="258" cm="1">
        <f t="array" ref="U55">SUM(COUNTIF('LK HA'!$B$461:$AZ$497,{"",2,3,4,5,6,7,8,9,10,11,12,13,14,15,16,17,18,19,20}&amp;$C55)*{1,2,3,4,5,6,7,8,9,10,11,12,13,14,15,16,17,18,19,20})</f>
        <v>0</v>
      </c>
      <c r="V55" s="258" cm="1">
        <f t="array" ref="V55">SUM(COUNTIF('LK HA'!$B$498:$AZ$553,{"",2,3,4,5,6,7,8,9,10,11,12,13,14,15,16,17,18,19,20}&amp;$C55)*{1,2,3,4,5,6,7,8,9,10,11,12,13,14,15,16,17,18,19,20})</f>
        <v>0</v>
      </c>
      <c r="W55" s="258" cm="1">
        <f t="array" ref="W55">SUM(COUNTIF('LK HA'!$B$554:$AZ$585,{"",2,3,4,5,6,7,8,9,10,11,12,13,14,15,16,17,18,19,20}&amp;$C55)*{1,2,3,4,5,6,7,8,9,10,11,12,13,14,15,16,17,18,19,20})</f>
        <v>0</v>
      </c>
      <c r="X55" s="258" cm="1">
        <f t="array" ref="X55">SUM(COUNTIF('LK HA'!$B$586:$AZ$609,{"",2,3,4,5,6,7,8,9,10,11,12,13,14,15,16,17,18,19,20}&amp;$C55)*{1,2,3,4,5,6,7,8,9,10,11,12,13,14,15,16,17,18,19,20})</f>
        <v>0</v>
      </c>
      <c r="Y55" s="258" cm="1">
        <f t="array" ref="Y55">SUM(COUNTIF('LK HA'!$B$610:$AZ$616,{"",2,3,4,5,6,7,8,9,10,11,12,13,14,15,16,17,18,19,20}&amp;$C55)*{1,2,3,4,5,6,7,8,9,10,11,12,13,14,15,16,17,18,19,20})</f>
        <v>0</v>
      </c>
      <c r="Z55" s="258" cm="1">
        <f t="array" ref="Z55">SUM(COUNTIF('LK HA'!$B$617:$AZ$625,{"",2,3,4,5,6,7,8,9,10,11,12,13,14,15,16,17,18,19,20}&amp;$C55)*{1,2,3,4,5,6,7,8,9,10,11,12,13,14,15,16,17,18,19,20})</f>
        <v>0</v>
      </c>
      <c r="AA55" s="258" cm="1">
        <f t="array" ref="AA55">SUM(COUNTIF('LK HA'!$B$626:$AZ$633,{"",2,3,4,5,6,7,8,9,10,11,12,13,14,15,16,17,18,19,20}&amp;$C55)*{1,2,3,4,5,6,7,8,9,10,11,12,13,14,15,16,17,18,19,20})</f>
        <v>0</v>
      </c>
      <c r="AB55" s="258" cm="1">
        <f t="array" ref="AB55">SUM(COUNTIF('LK HA'!$B$634:$AZ$646,{"",2,3,4,5,6,7,8,9,10,11,12,13,14,15,16,17,18,19,20}&amp;$C55)*{1,2,3,4,5,6,7,8,9,10,11,12,13,14,15,16,17,18,19,20})</f>
        <v>0</v>
      </c>
      <c r="AC55" s="258" cm="1">
        <f t="array" ref="AC55">SUM(COUNTIF('LK HA'!$B$647:$AZ$677,{"",2,3,4,5,6,7,8,9,10,11,12,13,14,15,16,17,18,19,20}&amp;$C55)*{1,2,3,4,5,6,7,8,9,10,11,12,13,14,15,16,17,18,19,20})</f>
        <v>0</v>
      </c>
      <c r="AD55" s="258" cm="1">
        <f t="array" ref="AD55">SUM(COUNTIF('LK HA'!$B$678:$AZ$692,{"",2,3,4,5,6,7,8,9,10,11,12,13,14,15,16,17,18,19,20}&amp;$C55)*{1,2,3,4,5,6,7,8,9,10,11,12,13,14,15,16,17,18,19,20})</f>
        <v>0</v>
      </c>
      <c r="AE55" s="258" cm="1">
        <f t="array" ref="AE55">SUM(COUNTIF('LK HA'!$B$693:$AZ$700,{"",2,3,4,5,6,7,8,9,10,11,12,13,14,15,16,17,18,19,20}&amp;$C55)*{1,2,3,4,5,6,7,8,9,10,11,12,13,14,15,16,17,18,19,20})</f>
        <v>0</v>
      </c>
      <c r="AF55" s="258" cm="1">
        <f t="array" ref="AF55">SUM(COUNTIF('LK HA'!$B$701:$AZ$719,{"",2,3,4,5,6,7,8,9,10,11,12,13,14,15,16,17,18,19,20}&amp;$C55)*{1,2,3,4,5,6,7,8,9,10,11,12,13,14,15,16,17,18,19,20})</f>
        <v>0</v>
      </c>
      <c r="AG55" s="258" cm="1">
        <f t="array" ref="AG55">SUM(COUNTIF('LK HA'!$B$720:$AZ$728,{"",2,3,4,5,6,7,8,9,10,11,12,13,14,15,16,17,18,19,20}&amp;$C55)*{1,2,3,4,5,6,7,8,9,10,11,12,13,14,15,16,17,18,19,20})</f>
        <v>0</v>
      </c>
      <c r="AH55" s="258" cm="1">
        <f t="array" ref="AH55">SUM(COUNTIF('LK HA'!$B$729:$AZ$737,{"",2,3,4,5,6,7,8,9,10,11,12,13,14,15,16,17,18,19,20}&amp;$C55)*{1,2,3,4,5,6,7,8,9,10,11,12,13,14,15,16,17,18,19,20})</f>
        <v>0</v>
      </c>
      <c r="AI55" s="258" cm="1">
        <f t="array" ref="AI55">SUM(COUNTIF('LK HA'!$B$738:$AZ$744,{"",2,3,4,5,6,7,8,9,10,11,12,13,14,15,16,17,18,19,20}&amp;$C55)*{1,2,3,4,5,6,7,8,9,10,11,12,13,14,15,16,17,18,19,20})</f>
        <v>0</v>
      </c>
      <c r="AJ55" s="258" cm="1">
        <f t="array" ref="AJ55">SUM(COUNTIF('LK HA'!$B$745:$AZ$751,{"",2,3,4,5,6,7,8,9,10,11,12,13,14,15,16,17,18,19,20}&amp;$C55)*{1,2,3,4,5,6,7,8,9,10,11,12,13,14,15,16,17,18,19,20})</f>
        <v>0</v>
      </c>
      <c r="AK55" s="258" cm="1">
        <f t="array" ref="AK55">SUM(COUNTIF('LK HA'!$B$752:$AZ$765,{"",2,3,4,5,6,7,8,9,10,11,12,13,14,15,16,17,18,19,20}&amp;$C55)*{1,2,3,4,5,6,7,8,9,10,11,12,13,14,15,16,17,18,19,20})</f>
        <v>0</v>
      </c>
      <c r="AL55" s="258" cm="1">
        <f t="array" ref="AL55">SUM(COUNTIF('LK HA'!$B$766:$AZ$773,{"",2,3,4,5,6,7,8,9,10,11,12,13,14,15,16,17,18,19,20}&amp;$C55)*{1,2,3,4,5,6,7,8,9,10,11,12,13,14,15,16,17,18,19,20})</f>
        <v>0</v>
      </c>
      <c r="AM55" s="258" cm="1">
        <f t="array" ref="AM55">SUM(COUNTIF('LK HA'!$B$774:$AZ$791,{"",2,3,4,5,6,7,8,9,10,11,12,13,14,15,16,17,18,19,20}&amp;$C55)*{1,2,3,4,5,6,7,8,9,10,11,12,13,14,15,16,17,18,19,20})</f>
        <v>0</v>
      </c>
      <c r="AN55" s="43">
        <f t="shared" si="8"/>
        <v>0</v>
      </c>
      <c r="AO55" s="48"/>
      <c r="AP55" s="258" cm="1">
        <f t="array" ref="AP55">SUM(COUNTIF('LK HA'!$B$7:$AZ$791,{"",2,3,4,5,6,7,8,9,10,11,12,13,14,15,16,17,18,19,20}&amp;$C55)*{1,2,3,4,5,6,7,8,9,10,11,12,13,14,15,16,17,18,19,20})</f>
        <v>0</v>
      </c>
    </row>
    <row r="56" spans="1:45" s="39" customFormat="1" ht="15.6" hidden="1">
      <c r="A56" s="40" t="str">
        <f>IF(AN56=0,"ẩn",MAX($A$5:$A55)+1)</f>
        <v>ẩn</v>
      </c>
      <c r="B56" s="45" t="s">
        <v>219</v>
      </c>
      <c r="C56" s="46" t="s">
        <v>25</v>
      </c>
      <c r="D56" s="46" t="s">
        <v>10</v>
      </c>
      <c r="E56" s="258" cm="1">
        <f t="array" ref="E56">SUM(COUNTIF('LK HA'!$B$7:$AZ$64,{"",2,3,4,5,6,7,8,9,10,11,12,13,14,15,16,17,18,19,20}&amp;$C56)*{1,2,3,4,5,6,7,8,9,10,11,12,13,14,15,16,17,18,19,20})</f>
        <v>0</v>
      </c>
      <c r="F56" s="258" cm="1">
        <f t="array" ref="F56">SUM(COUNTIF('LK HA'!$B$65:$AZ$75,{"",2,3,4,5,6,7,8,9,10,11,12,13,14,15,16,17,18,19,20}&amp;$C56)*{1,2,3,4,5,6,7,8,9,10,11,12,13,14,15,16,17,18,19,20})</f>
        <v>0</v>
      </c>
      <c r="G56" s="258" cm="1">
        <f t="array" ref="G56">SUM(COUNTIF('LK HA'!$B$76:$AZ$96,{"",2,3,4,5,6,7,8,9,10,11,12,13,14,15,16,17,18,19,20}&amp;$C56)*{1,2,3,4,5,6,7,8,9,10,11,12,13,14,15,16,17,18,19,20})</f>
        <v>0</v>
      </c>
      <c r="H56" s="258" cm="1">
        <f t="array" ref="H56">SUM(COUNTIF('LK HA'!$B$97:$AZ$160,{"",2,3,4,5,6,7,8,9,10,11,12,13,14,15,16,17,18,19,20}&amp;$C56)*{1,2,3,4,5,6,7,8,9,10,11,12,13,14,15,16,17,18,19,20})</f>
        <v>0</v>
      </c>
      <c r="I56" s="258" cm="1">
        <f t="array" ref="I56">SUM(COUNTIF('LK HA'!$B$161:$AZ$164,{"",2,3,4,5,6,7,8,9,10,11,12,13,14,15,16,17,18,19,20}&amp;$C56)*{1,2,3,4,5,6,7,8,9,10,11,12,13,14,15,16,17,18,19,20})</f>
        <v>0</v>
      </c>
      <c r="J56" s="258" cm="1">
        <f t="array" ref="J56">SUM(COUNTIF('LK HA'!$B$165:$AZ$182,{"",2,3,4,5,6,7,8,9,10,11,12,13,14,15,16,17,18,19,20}&amp;$C56)*{1,2,3,4,5,6,7,8,9,10,11,12,13,14,15,16,17,18,19,20})</f>
        <v>0</v>
      </c>
      <c r="K56" s="258">
        <f>SUM(COUNTIF('LK HA'!$B$183:$AZ$209,{"",2,3,4,5,6,7,8,9,10,11,12,13,14,15,16,17,18,19,20}&amp;$C56)*{1,2,3,4,5,6,7,8,9,10,11,12,13,14,15,16,17,18,19,20})</f>
        <v>0</v>
      </c>
      <c r="L56" s="258" cm="1">
        <f t="array" ref="L56">SUM(COUNTIF('LK HA'!$B$210:$AZ$235,{"",2,3,4,5,6,7,8,9,10,11,12,13,14,15,16,17,18,19,20}&amp;$C56)*{1,2,3,4,5,6,7,8,9,10,11,12,13,14,15,16,17,18,19,20})</f>
        <v>0</v>
      </c>
      <c r="M56" s="258" cm="1">
        <f t="array" ref="M56">SUM(COUNTIF('LK HA'!$B$236:$AZ$254,{"",2,3,4,5,6,7,8,9,10,11,12,13,14,15,16,17,18,19,20}&amp;$C56)*{1,2,3,4,5,6,7,8,9,10,11,12,13,14,15,16,17,18,19,20})</f>
        <v>0</v>
      </c>
      <c r="N56" s="258" cm="1">
        <f t="array" ref="N56">SUM(COUNTIF('LK HA'!$B$255:$AZ$261,{"",2,3,4,5,6,7,8,9,10,11,12,13,14,15,16,17,18,19,20}&amp;$C56)*{1,2,3,4,5,6,7,8,9,10,11,12,13,14,15,16,17,18,19,20})</f>
        <v>0</v>
      </c>
      <c r="O56" s="258" cm="1">
        <f t="array" ref="O56">SUM(COUNTIF('LK HA'!$B$262:$AZ$288,{"",2,3,4,5,6,7,8,9,10,11,12,13,14,15,16,17,18,19,20}&amp;$C56)*{1,2,3,4,5,6,7,8,9,10,11,12,13,14,15,16,17,18,19,20})</f>
        <v>0</v>
      </c>
      <c r="P56" s="258" cm="1">
        <f t="array" ref="P56">SUM(COUNTIF('LK HA'!$B$289:$AZ$304,{"",2,3,4,5,6,7,8,9,10,11,12,13,14,15,16,17,18,19,20}&amp;$C56)*{1,2,3,4,5,6,7,8,9,10,11,12,13,14,15,16,17,18,19,20})</f>
        <v>0</v>
      </c>
      <c r="Q56" s="258" cm="1">
        <f t="array" ref="Q56">SUM(COUNTIF('LK HA'!$B$305:$AZ$350,{"",2,3,4,5,6,7,8,9,10,11,12,13,14,15,16,17,18,19,20}&amp;$C56)*{1,2,3,4,5,6,7,8,9,10,11,12,13,14,15,16,17,18,19,20})</f>
        <v>0</v>
      </c>
      <c r="R56" s="258" cm="1">
        <f t="array" ref="R56">SUM(COUNTIF('LK HA'!$B$351:$AZ$375,{"",2,3,4,5,6,7,8,9,10,11,12,13,14,15,16,17,18,19,20}&amp;$C56)*{1,2,3,4,5,6,7,8,9,10,11,12,13,14,15,16,17,18,19,20})</f>
        <v>0</v>
      </c>
      <c r="S56" s="258" cm="1">
        <f t="array" ref="S56">SUM(COUNTIF('LK HA'!$B$376:$AZ$413,{"",2,3,4,5,6,7,8,9,10,11,12,13,14,15,16,17,18,19,20}&amp;$C56)*{1,2,3,4,5,6,7,8,9,10,11,12,13,14,15,16,17,18,19,20})</f>
        <v>0</v>
      </c>
      <c r="T56" s="258" cm="1">
        <f t="array" ref="T56">SUM(COUNTIF('LK HA'!$B$414:$AZ$460,{"",2,3,4,5,6,7,8,9,10,11,12,13,14,15,16,17,18,19,20}&amp;$C56)*{1,2,3,4,5,6,7,8,9,10,11,12,13,14,15,16,17,18,19,20})</f>
        <v>0</v>
      </c>
      <c r="U56" s="258" cm="1">
        <f t="array" ref="U56">SUM(COUNTIF('LK HA'!$B$461:$AZ$497,{"",2,3,4,5,6,7,8,9,10,11,12,13,14,15,16,17,18,19,20}&amp;$C56)*{1,2,3,4,5,6,7,8,9,10,11,12,13,14,15,16,17,18,19,20})</f>
        <v>0</v>
      </c>
      <c r="V56" s="258" cm="1">
        <f t="array" ref="V56">SUM(COUNTIF('LK HA'!$B$498:$AZ$553,{"",2,3,4,5,6,7,8,9,10,11,12,13,14,15,16,17,18,19,20}&amp;$C56)*{1,2,3,4,5,6,7,8,9,10,11,12,13,14,15,16,17,18,19,20})</f>
        <v>0</v>
      </c>
      <c r="W56" s="258" cm="1">
        <f t="array" ref="W56">SUM(COUNTIF('LK HA'!$B$554:$AZ$585,{"",2,3,4,5,6,7,8,9,10,11,12,13,14,15,16,17,18,19,20}&amp;$C56)*{1,2,3,4,5,6,7,8,9,10,11,12,13,14,15,16,17,18,19,20})</f>
        <v>0</v>
      </c>
      <c r="X56" s="258" cm="1">
        <f t="array" ref="X56">SUM(COUNTIF('LK HA'!$B$586:$AZ$609,{"",2,3,4,5,6,7,8,9,10,11,12,13,14,15,16,17,18,19,20}&amp;$C56)*{1,2,3,4,5,6,7,8,9,10,11,12,13,14,15,16,17,18,19,20})</f>
        <v>0</v>
      </c>
      <c r="Y56" s="258" cm="1">
        <f t="array" ref="Y56">SUM(COUNTIF('LK HA'!$B$610:$AZ$616,{"",2,3,4,5,6,7,8,9,10,11,12,13,14,15,16,17,18,19,20}&amp;$C56)*{1,2,3,4,5,6,7,8,9,10,11,12,13,14,15,16,17,18,19,20})</f>
        <v>0</v>
      </c>
      <c r="Z56" s="258" cm="1">
        <f t="array" ref="Z56">SUM(COUNTIF('LK HA'!$B$617:$AZ$625,{"",2,3,4,5,6,7,8,9,10,11,12,13,14,15,16,17,18,19,20}&amp;$C56)*{1,2,3,4,5,6,7,8,9,10,11,12,13,14,15,16,17,18,19,20})</f>
        <v>0</v>
      </c>
      <c r="AA56" s="258" cm="1">
        <f t="array" ref="AA56">SUM(COUNTIF('LK HA'!$B$626:$AZ$633,{"",2,3,4,5,6,7,8,9,10,11,12,13,14,15,16,17,18,19,20}&amp;$C56)*{1,2,3,4,5,6,7,8,9,10,11,12,13,14,15,16,17,18,19,20})</f>
        <v>0</v>
      </c>
      <c r="AB56" s="258" cm="1">
        <f t="array" ref="AB56">SUM(COUNTIF('LK HA'!$B$634:$AZ$646,{"",2,3,4,5,6,7,8,9,10,11,12,13,14,15,16,17,18,19,20}&amp;$C56)*{1,2,3,4,5,6,7,8,9,10,11,12,13,14,15,16,17,18,19,20})</f>
        <v>0</v>
      </c>
      <c r="AC56" s="258" cm="1">
        <f t="array" ref="AC56">SUM(COUNTIF('LK HA'!$B$647:$AZ$677,{"",2,3,4,5,6,7,8,9,10,11,12,13,14,15,16,17,18,19,20}&amp;$C56)*{1,2,3,4,5,6,7,8,9,10,11,12,13,14,15,16,17,18,19,20})</f>
        <v>0</v>
      </c>
      <c r="AD56" s="258" cm="1">
        <f t="array" ref="AD56">SUM(COUNTIF('LK HA'!$B$678:$AZ$692,{"",2,3,4,5,6,7,8,9,10,11,12,13,14,15,16,17,18,19,20}&amp;$C56)*{1,2,3,4,5,6,7,8,9,10,11,12,13,14,15,16,17,18,19,20})</f>
        <v>0</v>
      </c>
      <c r="AE56" s="258" cm="1">
        <f t="array" ref="AE56">SUM(COUNTIF('LK HA'!$B$693:$AZ$700,{"",2,3,4,5,6,7,8,9,10,11,12,13,14,15,16,17,18,19,20}&amp;$C56)*{1,2,3,4,5,6,7,8,9,10,11,12,13,14,15,16,17,18,19,20})</f>
        <v>0</v>
      </c>
      <c r="AF56" s="258" cm="1">
        <f t="array" ref="AF56">SUM(COUNTIF('LK HA'!$B$701:$AZ$719,{"",2,3,4,5,6,7,8,9,10,11,12,13,14,15,16,17,18,19,20}&amp;$C56)*{1,2,3,4,5,6,7,8,9,10,11,12,13,14,15,16,17,18,19,20})</f>
        <v>0</v>
      </c>
      <c r="AG56" s="258" cm="1">
        <f t="array" ref="AG56">SUM(COUNTIF('LK HA'!$B$720:$AZ$728,{"",2,3,4,5,6,7,8,9,10,11,12,13,14,15,16,17,18,19,20}&amp;$C56)*{1,2,3,4,5,6,7,8,9,10,11,12,13,14,15,16,17,18,19,20})</f>
        <v>0</v>
      </c>
      <c r="AH56" s="258" cm="1">
        <f t="array" ref="AH56">SUM(COUNTIF('LK HA'!$B$729:$AZ$737,{"",2,3,4,5,6,7,8,9,10,11,12,13,14,15,16,17,18,19,20}&amp;$C56)*{1,2,3,4,5,6,7,8,9,10,11,12,13,14,15,16,17,18,19,20})</f>
        <v>0</v>
      </c>
      <c r="AI56" s="258" cm="1">
        <f t="array" ref="AI56">SUM(COUNTIF('LK HA'!$B$738:$AZ$744,{"",2,3,4,5,6,7,8,9,10,11,12,13,14,15,16,17,18,19,20}&amp;$C56)*{1,2,3,4,5,6,7,8,9,10,11,12,13,14,15,16,17,18,19,20})</f>
        <v>0</v>
      </c>
      <c r="AJ56" s="258" cm="1">
        <f t="array" ref="AJ56">SUM(COUNTIF('LK HA'!$B$745:$AZ$751,{"",2,3,4,5,6,7,8,9,10,11,12,13,14,15,16,17,18,19,20}&amp;$C56)*{1,2,3,4,5,6,7,8,9,10,11,12,13,14,15,16,17,18,19,20})</f>
        <v>0</v>
      </c>
      <c r="AK56" s="258" cm="1">
        <f t="array" ref="AK56">SUM(COUNTIF('LK HA'!$B$752:$AZ$765,{"",2,3,4,5,6,7,8,9,10,11,12,13,14,15,16,17,18,19,20}&amp;$C56)*{1,2,3,4,5,6,7,8,9,10,11,12,13,14,15,16,17,18,19,20})</f>
        <v>0</v>
      </c>
      <c r="AL56" s="258" cm="1">
        <f t="array" ref="AL56">SUM(COUNTIF('LK HA'!$B$766:$AZ$773,{"",2,3,4,5,6,7,8,9,10,11,12,13,14,15,16,17,18,19,20}&amp;$C56)*{1,2,3,4,5,6,7,8,9,10,11,12,13,14,15,16,17,18,19,20})</f>
        <v>0</v>
      </c>
      <c r="AM56" s="258" cm="1">
        <f t="array" ref="AM56">SUM(COUNTIF('LK HA'!$B$774:$AZ$791,{"",2,3,4,5,6,7,8,9,10,11,12,13,14,15,16,17,18,19,20}&amp;$C56)*{1,2,3,4,5,6,7,8,9,10,11,12,13,14,15,16,17,18,19,20})</f>
        <v>0</v>
      </c>
      <c r="AN56" s="43">
        <f t="shared" si="8"/>
        <v>0</v>
      </c>
      <c r="AO56" s="48"/>
      <c r="AP56" s="258" cm="1">
        <f t="array" ref="AP56">SUM(COUNTIF('LK HA'!$B$7:$AZ$791,{"",2,3,4,5,6,7,8,9,10,11,12,13,14,15,16,17,18,19,20}&amp;$C56)*{1,2,3,4,5,6,7,8,9,10,11,12,13,14,15,16,17,18,19,20})</f>
        <v>0</v>
      </c>
    </row>
    <row r="57" spans="1:45" s="39" customFormat="1" ht="15.6" hidden="1">
      <c r="A57" s="40" t="str">
        <f>IF(AN57=0,"ẩn",MAX($A$5:$A56)+1)</f>
        <v>ẩn</v>
      </c>
      <c r="B57" s="45" t="s">
        <v>457</v>
      </c>
      <c r="C57" s="46" t="s">
        <v>451</v>
      </c>
      <c r="D57" s="46" t="s">
        <v>10</v>
      </c>
      <c r="E57" s="258" cm="1">
        <f t="array" ref="E57">SUM(COUNTIF('LK HA'!$B$7:$AZ$64,{"",2,3,4,5,6,7,8,9,10,11,12,13,14,15,16,17,18,19,20}&amp;$C57)*{1,2,3,4,5,6,7,8,9,10,11,12,13,14,15,16,17,18,19,20})</f>
        <v>0</v>
      </c>
      <c r="F57" s="258" cm="1">
        <f t="array" ref="F57">SUM(COUNTIF('LK HA'!$B$65:$AZ$75,{"",2,3,4,5,6,7,8,9,10,11,12,13,14,15,16,17,18,19,20}&amp;$C57)*{1,2,3,4,5,6,7,8,9,10,11,12,13,14,15,16,17,18,19,20})</f>
        <v>0</v>
      </c>
      <c r="G57" s="258" cm="1">
        <f t="array" ref="G57">SUM(COUNTIF('LK HA'!$B$76:$AZ$96,{"",2,3,4,5,6,7,8,9,10,11,12,13,14,15,16,17,18,19,20}&amp;$C57)*{1,2,3,4,5,6,7,8,9,10,11,12,13,14,15,16,17,18,19,20})</f>
        <v>0</v>
      </c>
      <c r="H57" s="258" cm="1">
        <f t="array" ref="H57">SUM(COUNTIF('LK HA'!$B$97:$AZ$160,{"",2,3,4,5,6,7,8,9,10,11,12,13,14,15,16,17,18,19,20}&amp;$C57)*{1,2,3,4,5,6,7,8,9,10,11,12,13,14,15,16,17,18,19,20})</f>
        <v>0</v>
      </c>
      <c r="I57" s="258" cm="1">
        <f t="array" ref="I57">SUM(COUNTIF('LK HA'!$B$161:$AZ$164,{"",2,3,4,5,6,7,8,9,10,11,12,13,14,15,16,17,18,19,20}&amp;$C57)*{1,2,3,4,5,6,7,8,9,10,11,12,13,14,15,16,17,18,19,20})</f>
        <v>0</v>
      </c>
      <c r="J57" s="258" cm="1">
        <f t="array" ref="J57">SUM(COUNTIF('LK HA'!$B$165:$AZ$182,{"",2,3,4,5,6,7,8,9,10,11,12,13,14,15,16,17,18,19,20}&amp;$C57)*{1,2,3,4,5,6,7,8,9,10,11,12,13,14,15,16,17,18,19,20})</f>
        <v>0</v>
      </c>
      <c r="K57" s="258">
        <f>SUM(COUNTIF('LK HA'!$B$183:$AZ$209,{"",2,3,4,5,6,7,8,9,10,11,12,13,14,15,16,17,18,19,20}&amp;$C57)*{1,2,3,4,5,6,7,8,9,10,11,12,13,14,15,16,17,18,19,20})</f>
        <v>0</v>
      </c>
      <c r="L57" s="258" cm="1">
        <f t="array" ref="L57">SUM(COUNTIF('LK HA'!$B$210:$AZ$235,{"",2,3,4,5,6,7,8,9,10,11,12,13,14,15,16,17,18,19,20}&amp;$C57)*{1,2,3,4,5,6,7,8,9,10,11,12,13,14,15,16,17,18,19,20})</f>
        <v>0</v>
      </c>
      <c r="M57" s="258" cm="1">
        <f t="array" ref="M57">SUM(COUNTIF('LK HA'!$B$236:$AZ$254,{"",2,3,4,5,6,7,8,9,10,11,12,13,14,15,16,17,18,19,20}&amp;$C57)*{1,2,3,4,5,6,7,8,9,10,11,12,13,14,15,16,17,18,19,20})</f>
        <v>0</v>
      </c>
      <c r="N57" s="258" cm="1">
        <f t="array" ref="N57">SUM(COUNTIF('LK HA'!$B$255:$AZ$261,{"",2,3,4,5,6,7,8,9,10,11,12,13,14,15,16,17,18,19,20}&amp;$C57)*{1,2,3,4,5,6,7,8,9,10,11,12,13,14,15,16,17,18,19,20})</f>
        <v>0</v>
      </c>
      <c r="O57" s="258" cm="1">
        <f t="array" ref="O57">SUM(COUNTIF('LK HA'!$B$262:$AZ$288,{"",2,3,4,5,6,7,8,9,10,11,12,13,14,15,16,17,18,19,20}&amp;$C57)*{1,2,3,4,5,6,7,8,9,10,11,12,13,14,15,16,17,18,19,20})</f>
        <v>0</v>
      </c>
      <c r="P57" s="258" cm="1">
        <f t="array" ref="P57">SUM(COUNTIF('LK HA'!$B$289:$AZ$304,{"",2,3,4,5,6,7,8,9,10,11,12,13,14,15,16,17,18,19,20}&amp;$C57)*{1,2,3,4,5,6,7,8,9,10,11,12,13,14,15,16,17,18,19,20})</f>
        <v>0</v>
      </c>
      <c r="Q57" s="258" cm="1">
        <f t="array" ref="Q57">SUM(COUNTIF('LK HA'!$B$305:$AZ$350,{"",2,3,4,5,6,7,8,9,10,11,12,13,14,15,16,17,18,19,20}&amp;$C57)*{1,2,3,4,5,6,7,8,9,10,11,12,13,14,15,16,17,18,19,20})</f>
        <v>0</v>
      </c>
      <c r="R57" s="258" cm="1">
        <f t="array" ref="R57">SUM(COUNTIF('LK HA'!$B$351:$AZ$375,{"",2,3,4,5,6,7,8,9,10,11,12,13,14,15,16,17,18,19,20}&amp;$C57)*{1,2,3,4,5,6,7,8,9,10,11,12,13,14,15,16,17,18,19,20})</f>
        <v>0</v>
      </c>
      <c r="S57" s="258" cm="1">
        <f t="array" ref="S57">SUM(COUNTIF('LK HA'!$B$376:$AZ$413,{"",2,3,4,5,6,7,8,9,10,11,12,13,14,15,16,17,18,19,20}&amp;$C57)*{1,2,3,4,5,6,7,8,9,10,11,12,13,14,15,16,17,18,19,20})</f>
        <v>0</v>
      </c>
      <c r="T57" s="258" cm="1">
        <f t="array" ref="T57">SUM(COUNTIF('LK HA'!$B$414:$AZ$460,{"",2,3,4,5,6,7,8,9,10,11,12,13,14,15,16,17,18,19,20}&amp;$C57)*{1,2,3,4,5,6,7,8,9,10,11,12,13,14,15,16,17,18,19,20})</f>
        <v>0</v>
      </c>
      <c r="U57" s="258" cm="1">
        <f t="array" ref="U57">SUM(COUNTIF('LK HA'!$B$461:$AZ$497,{"",2,3,4,5,6,7,8,9,10,11,12,13,14,15,16,17,18,19,20}&amp;$C57)*{1,2,3,4,5,6,7,8,9,10,11,12,13,14,15,16,17,18,19,20})</f>
        <v>0</v>
      </c>
      <c r="V57" s="258" cm="1">
        <f t="array" ref="V57">SUM(COUNTIF('LK HA'!$B$498:$AZ$553,{"",2,3,4,5,6,7,8,9,10,11,12,13,14,15,16,17,18,19,20}&amp;$C57)*{1,2,3,4,5,6,7,8,9,10,11,12,13,14,15,16,17,18,19,20})</f>
        <v>0</v>
      </c>
      <c r="W57" s="258" cm="1">
        <f t="array" ref="W57">SUM(COUNTIF('LK HA'!$B$554:$AZ$585,{"",2,3,4,5,6,7,8,9,10,11,12,13,14,15,16,17,18,19,20}&amp;$C57)*{1,2,3,4,5,6,7,8,9,10,11,12,13,14,15,16,17,18,19,20})</f>
        <v>0</v>
      </c>
      <c r="X57" s="258" cm="1">
        <f t="array" ref="X57">SUM(COUNTIF('LK HA'!$B$586:$AZ$609,{"",2,3,4,5,6,7,8,9,10,11,12,13,14,15,16,17,18,19,20}&amp;$C57)*{1,2,3,4,5,6,7,8,9,10,11,12,13,14,15,16,17,18,19,20})</f>
        <v>0</v>
      </c>
      <c r="Y57" s="258" cm="1">
        <f t="array" ref="Y57">SUM(COUNTIF('LK HA'!$B$610:$AZ$616,{"",2,3,4,5,6,7,8,9,10,11,12,13,14,15,16,17,18,19,20}&amp;$C57)*{1,2,3,4,5,6,7,8,9,10,11,12,13,14,15,16,17,18,19,20})</f>
        <v>0</v>
      </c>
      <c r="Z57" s="258" cm="1">
        <f t="array" ref="Z57">SUM(COUNTIF('LK HA'!$B$617:$AZ$625,{"",2,3,4,5,6,7,8,9,10,11,12,13,14,15,16,17,18,19,20}&amp;$C57)*{1,2,3,4,5,6,7,8,9,10,11,12,13,14,15,16,17,18,19,20})</f>
        <v>0</v>
      </c>
      <c r="AA57" s="258" cm="1">
        <f t="array" ref="AA57">SUM(COUNTIF('LK HA'!$B$626:$AZ$633,{"",2,3,4,5,6,7,8,9,10,11,12,13,14,15,16,17,18,19,20}&amp;$C57)*{1,2,3,4,5,6,7,8,9,10,11,12,13,14,15,16,17,18,19,20})</f>
        <v>0</v>
      </c>
      <c r="AB57" s="258" cm="1">
        <f t="array" ref="AB57">SUM(COUNTIF('LK HA'!$B$634:$AZ$646,{"",2,3,4,5,6,7,8,9,10,11,12,13,14,15,16,17,18,19,20}&amp;$C57)*{1,2,3,4,5,6,7,8,9,10,11,12,13,14,15,16,17,18,19,20})</f>
        <v>0</v>
      </c>
      <c r="AC57" s="258" cm="1">
        <f t="array" ref="AC57">SUM(COUNTIF('LK HA'!$B$647:$AZ$677,{"",2,3,4,5,6,7,8,9,10,11,12,13,14,15,16,17,18,19,20}&amp;$C57)*{1,2,3,4,5,6,7,8,9,10,11,12,13,14,15,16,17,18,19,20})</f>
        <v>0</v>
      </c>
      <c r="AD57" s="258" cm="1">
        <f t="array" ref="AD57">SUM(COUNTIF('LK HA'!$B$678:$AZ$692,{"",2,3,4,5,6,7,8,9,10,11,12,13,14,15,16,17,18,19,20}&amp;$C57)*{1,2,3,4,5,6,7,8,9,10,11,12,13,14,15,16,17,18,19,20})</f>
        <v>0</v>
      </c>
      <c r="AE57" s="258" cm="1">
        <f t="array" ref="AE57">SUM(COUNTIF('LK HA'!$B$693:$AZ$700,{"",2,3,4,5,6,7,8,9,10,11,12,13,14,15,16,17,18,19,20}&amp;$C57)*{1,2,3,4,5,6,7,8,9,10,11,12,13,14,15,16,17,18,19,20})</f>
        <v>0</v>
      </c>
      <c r="AF57" s="258" cm="1">
        <f t="array" ref="AF57">SUM(COUNTIF('LK HA'!$B$701:$AZ$719,{"",2,3,4,5,6,7,8,9,10,11,12,13,14,15,16,17,18,19,20}&amp;$C57)*{1,2,3,4,5,6,7,8,9,10,11,12,13,14,15,16,17,18,19,20})</f>
        <v>0</v>
      </c>
      <c r="AG57" s="258" cm="1">
        <f t="array" ref="AG57">SUM(COUNTIF('LK HA'!$B$720:$AZ$728,{"",2,3,4,5,6,7,8,9,10,11,12,13,14,15,16,17,18,19,20}&amp;$C57)*{1,2,3,4,5,6,7,8,9,10,11,12,13,14,15,16,17,18,19,20})</f>
        <v>0</v>
      </c>
      <c r="AH57" s="258" cm="1">
        <f t="array" ref="AH57">SUM(COUNTIF('LK HA'!$B$729:$AZ$737,{"",2,3,4,5,6,7,8,9,10,11,12,13,14,15,16,17,18,19,20}&amp;$C57)*{1,2,3,4,5,6,7,8,9,10,11,12,13,14,15,16,17,18,19,20})</f>
        <v>0</v>
      </c>
      <c r="AI57" s="258" cm="1">
        <f t="array" ref="AI57">SUM(COUNTIF('LK HA'!$B$738:$AZ$744,{"",2,3,4,5,6,7,8,9,10,11,12,13,14,15,16,17,18,19,20}&amp;$C57)*{1,2,3,4,5,6,7,8,9,10,11,12,13,14,15,16,17,18,19,20})</f>
        <v>0</v>
      </c>
      <c r="AJ57" s="258" cm="1">
        <f t="array" ref="AJ57">SUM(COUNTIF('LK HA'!$B$745:$AZ$751,{"",2,3,4,5,6,7,8,9,10,11,12,13,14,15,16,17,18,19,20}&amp;$C57)*{1,2,3,4,5,6,7,8,9,10,11,12,13,14,15,16,17,18,19,20})</f>
        <v>0</v>
      </c>
      <c r="AK57" s="258" cm="1">
        <f t="array" ref="AK57">SUM(COUNTIF('LK HA'!$B$752:$AZ$765,{"",2,3,4,5,6,7,8,9,10,11,12,13,14,15,16,17,18,19,20}&amp;$C57)*{1,2,3,4,5,6,7,8,9,10,11,12,13,14,15,16,17,18,19,20})</f>
        <v>0</v>
      </c>
      <c r="AL57" s="258" cm="1">
        <f t="array" ref="AL57">SUM(COUNTIF('LK HA'!$B$766:$AZ$773,{"",2,3,4,5,6,7,8,9,10,11,12,13,14,15,16,17,18,19,20}&amp;$C57)*{1,2,3,4,5,6,7,8,9,10,11,12,13,14,15,16,17,18,19,20})</f>
        <v>0</v>
      </c>
      <c r="AM57" s="258" cm="1">
        <f t="array" ref="AM57">SUM(COUNTIF('LK HA'!$B$774:$AZ$791,{"",2,3,4,5,6,7,8,9,10,11,12,13,14,15,16,17,18,19,20}&amp;$C57)*{1,2,3,4,5,6,7,8,9,10,11,12,13,14,15,16,17,18,19,20})</f>
        <v>0</v>
      </c>
      <c r="AN57" s="43">
        <f t="shared" si="8"/>
        <v>0</v>
      </c>
      <c r="AO57" s="48"/>
      <c r="AP57" s="258" cm="1">
        <f t="array" ref="AP57">SUM(COUNTIF('LK HA'!$B$7:$AZ$791,{"",2,3,4,5,6,7,8,9,10,11,12,13,14,15,16,17,18,19,20}&amp;$C57)*{1,2,3,4,5,6,7,8,9,10,11,12,13,14,15,16,17,18,19,20})</f>
        <v>0</v>
      </c>
    </row>
    <row r="58" spans="1:45" s="39" customFormat="1" ht="15.6" hidden="1">
      <c r="A58" s="40" t="str">
        <f>IF(AN58=0,"ẩn",MAX($A$5:$A57)+1)</f>
        <v>ẩn</v>
      </c>
      <c r="B58" s="45" t="s">
        <v>254</v>
      </c>
      <c r="C58" s="46" t="s">
        <v>24</v>
      </c>
      <c r="D58" s="46" t="s">
        <v>10</v>
      </c>
      <c r="E58" s="258" cm="1">
        <f t="array" ref="E58">SUM(COUNTIF('LK HA'!$B$7:$AZ$64,{"",2,3,4,5,6,7,8,9,10,11,12,13,14,15,16,17,18,19,20}&amp;$C58)*{1,2,3,4,5,6,7,8,9,10,11,12,13,14,15,16,17,18,19,20})</f>
        <v>0</v>
      </c>
      <c r="F58" s="258" cm="1">
        <f t="array" ref="F58">SUM(COUNTIF('LK HA'!$B$65:$AZ$75,{"",2,3,4,5,6,7,8,9,10,11,12,13,14,15,16,17,18,19,20}&amp;$C58)*{1,2,3,4,5,6,7,8,9,10,11,12,13,14,15,16,17,18,19,20})</f>
        <v>0</v>
      </c>
      <c r="G58" s="258" cm="1">
        <f t="array" ref="G58">SUM(COUNTIF('LK HA'!$B$76:$AZ$96,{"",2,3,4,5,6,7,8,9,10,11,12,13,14,15,16,17,18,19,20}&amp;$C58)*{1,2,3,4,5,6,7,8,9,10,11,12,13,14,15,16,17,18,19,20})</f>
        <v>0</v>
      </c>
      <c r="H58" s="258" cm="1">
        <f t="array" ref="H58">SUM(COUNTIF('LK HA'!$B$97:$AZ$160,{"",2,3,4,5,6,7,8,9,10,11,12,13,14,15,16,17,18,19,20}&amp;$C58)*{1,2,3,4,5,6,7,8,9,10,11,12,13,14,15,16,17,18,19,20})</f>
        <v>0</v>
      </c>
      <c r="I58" s="258" cm="1">
        <f t="array" ref="I58">SUM(COUNTIF('LK HA'!$B$161:$AZ$164,{"",2,3,4,5,6,7,8,9,10,11,12,13,14,15,16,17,18,19,20}&amp;$C58)*{1,2,3,4,5,6,7,8,9,10,11,12,13,14,15,16,17,18,19,20})</f>
        <v>0</v>
      </c>
      <c r="J58" s="258" cm="1">
        <f t="array" ref="J58">SUM(COUNTIF('LK HA'!$B$165:$AZ$182,{"",2,3,4,5,6,7,8,9,10,11,12,13,14,15,16,17,18,19,20}&amp;$C58)*{1,2,3,4,5,6,7,8,9,10,11,12,13,14,15,16,17,18,19,20})</f>
        <v>0</v>
      </c>
      <c r="K58" s="258">
        <f>SUM(COUNTIF('LK HA'!$B$183:$AZ$209,{"",2,3,4,5,6,7,8,9,10,11,12,13,14,15,16,17,18,19,20}&amp;$C58)*{1,2,3,4,5,6,7,8,9,10,11,12,13,14,15,16,17,18,19,20})</f>
        <v>0</v>
      </c>
      <c r="L58" s="258" cm="1">
        <f t="array" ref="L58">SUM(COUNTIF('LK HA'!$B$210:$AZ$235,{"",2,3,4,5,6,7,8,9,10,11,12,13,14,15,16,17,18,19,20}&amp;$C58)*{1,2,3,4,5,6,7,8,9,10,11,12,13,14,15,16,17,18,19,20})</f>
        <v>0</v>
      </c>
      <c r="M58" s="258" cm="1">
        <f t="array" ref="M58">SUM(COUNTIF('LK HA'!$B$236:$AZ$254,{"",2,3,4,5,6,7,8,9,10,11,12,13,14,15,16,17,18,19,20}&amp;$C58)*{1,2,3,4,5,6,7,8,9,10,11,12,13,14,15,16,17,18,19,20})</f>
        <v>0</v>
      </c>
      <c r="N58" s="258" cm="1">
        <f t="array" ref="N58">SUM(COUNTIF('LK HA'!$B$255:$AZ$261,{"",2,3,4,5,6,7,8,9,10,11,12,13,14,15,16,17,18,19,20}&amp;$C58)*{1,2,3,4,5,6,7,8,9,10,11,12,13,14,15,16,17,18,19,20})</f>
        <v>0</v>
      </c>
      <c r="O58" s="258" cm="1">
        <f t="array" ref="O58">SUM(COUNTIF('LK HA'!$B$262:$AZ$288,{"",2,3,4,5,6,7,8,9,10,11,12,13,14,15,16,17,18,19,20}&amp;$C58)*{1,2,3,4,5,6,7,8,9,10,11,12,13,14,15,16,17,18,19,20})</f>
        <v>0</v>
      </c>
      <c r="P58" s="258" cm="1">
        <f t="array" ref="P58">SUM(COUNTIF('LK HA'!$B$289:$AZ$304,{"",2,3,4,5,6,7,8,9,10,11,12,13,14,15,16,17,18,19,20}&amp;$C58)*{1,2,3,4,5,6,7,8,9,10,11,12,13,14,15,16,17,18,19,20})</f>
        <v>0</v>
      </c>
      <c r="Q58" s="258" cm="1">
        <f t="array" ref="Q58">SUM(COUNTIF('LK HA'!$B$305:$AZ$350,{"",2,3,4,5,6,7,8,9,10,11,12,13,14,15,16,17,18,19,20}&amp;$C58)*{1,2,3,4,5,6,7,8,9,10,11,12,13,14,15,16,17,18,19,20})</f>
        <v>0</v>
      </c>
      <c r="R58" s="258" cm="1">
        <f t="array" ref="R58">SUM(COUNTIF('LK HA'!$B$351:$AZ$375,{"",2,3,4,5,6,7,8,9,10,11,12,13,14,15,16,17,18,19,20}&amp;$C58)*{1,2,3,4,5,6,7,8,9,10,11,12,13,14,15,16,17,18,19,20})</f>
        <v>0</v>
      </c>
      <c r="S58" s="258" cm="1">
        <f t="array" ref="S58">SUM(COUNTIF('LK HA'!$B$376:$AZ$413,{"",2,3,4,5,6,7,8,9,10,11,12,13,14,15,16,17,18,19,20}&amp;$C58)*{1,2,3,4,5,6,7,8,9,10,11,12,13,14,15,16,17,18,19,20})</f>
        <v>0</v>
      </c>
      <c r="T58" s="258" cm="1">
        <f t="array" ref="T58">SUM(COUNTIF('LK HA'!$B$414:$AZ$460,{"",2,3,4,5,6,7,8,9,10,11,12,13,14,15,16,17,18,19,20}&amp;$C58)*{1,2,3,4,5,6,7,8,9,10,11,12,13,14,15,16,17,18,19,20})</f>
        <v>0</v>
      </c>
      <c r="U58" s="258" cm="1">
        <f t="array" ref="U58">SUM(COUNTIF('LK HA'!$B$461:$AZ$497,{"",2,3,4,5,6,7,8,9,10,11,12,13,14,15,16,17,18,19,20}&amp;$C58)*{1,2,3,4,5,6,7,8,9,10,11,12,13,14,15,16,17,18,19,20})</f>
        <v>0</v>
      </c>
      <c r="V58" s="258" cm="1">
        <f t="array" ref="V58">SUM(COUNTIF('LK HA'!$B$498:$AZ$553,{"",2,3,4,5,6,7,8,9,10,11,12,13,14,15,16,17,18,19,20}&amp;$C58)*{1,2,3,4,5,6,7,8,9,10,11,12,13,14,15,16,17,18,19,20})</f>
        <v>0</v>
      </c>
      <c r="W58" s="258" cm="1">
        <f t="array" ref="W58">SUM(COUNTIF('LK HA'!$B$554:$AZ$585,{"",2,3,4,5,6,7,8,9,10,11,12,13,14,15,16,17,18,19,20}&amp;$C58)*{1,2,3,4,5,6,7,8,9,10,11,12,13,14,15,16,17,18,19,20})</f>
        <v>0</v>
      </c>
      <c r="X58" s="258" cm="1">
        <f t="array" ref="X58">SUM(COUNTIF('LK HA'!$B$586:$AZ$609,{"",2,3,4,5,6,7,8,9,10,11,12,13,14,15,16,17,18,19,20}&amp;$C58)*{1,2,3,4,5,6,7,8,9,10,11,12,13,14,15,16,17,18,19,20})</f>
        <v>0</v>
      </c>
      <c r="Y58" s="258" cm="1">
        <f t="array" ref="Y58">SUM(COUNTIF('LK HA'!$B$610:$AZ$616,{"",2,3,4,5,6,7,8,9,10,11,12,13,14,15,16,17,18,19,20}&amp;$C58)*{1,2,3,4,5,6,7,8,9,10,11,12,13,14,15,16,17,18,19,20})</f>
        <v>0</v>
      </c>
      <c r="Z58" s="258" cm="1">
        <f t="array" ref="Z58">SUM(COUNTIF('LK HA'!$B$617:$AZ$625,{"",2,3,4,5,6,7,8,9,10,11,12,13,14,15,16,17,18,19,20}&amp;$C58)*{1,2,3,4,5,6,7,8,9,10,11,12,13,14,15,16,17,18,19,20})</f>
        <v>0</v>
      </c>
      <c r="AA58" s="258" cm="1">
        <f t="array" ref="AA58">SUM(COUNTIF('LK HA'!$B$626:$AZ$633,{"",2,3,4,5,6,7,8,9,10,11,12,13,14,15,16,17,18,19,20}&amp;$C58)*{1,2,3,4,5,6,7,8,9,10,11,12,13,14,15,16,17,18,19,20})</f>
        <v>0</v>
      </c>
      <c r="AB58" s="258" cm="1">
        <f t="array" ref="AB58">SUM(COUNTIF('LK HA'!$B$634:$AZ$646,{"",2,3,4,5,6,7,8,9,10,11,12,13,14,15,16,17,18,19,20}&amp;$C58)*{1,2,3,4,5,6,7,8,9,10,11,12,13,14,15,16,17,18,19,20})</f>
        <v>0</v>
      </c>
      <c r="AC58" s="258" cm="1">
        <f t="array" ref="AC58">SUM(COUNTIF('LK HA'!$B$647:$AZ$677,{"",2,3,4,5,6,7,8,9,10,11,12,13,14,15,16,17,18,19,20}&amp;$C58)*{1,2,3,4,5,6,7,8,9,10,11,12,13,14,15,16,17,18,19,20})</f>
        <v>0</v>
      </c>
      <c r="AD58" s="258" cm="1">
        <f t="array" ref="AD58">SUM(COUNTIF('LK HA'!$B$678:$AZ$692,{"",2,3,4,5,6,7,8,9,10,11,12,13,14,15,16,17,18,19,20}&amp;$C58)*{1,2,3,4,5,6,7,8,9,10,11,12,13,14,15,16,17,18,19,20})</f>
        <v>0</v>
      </c>
      <c r="AE58" s="258" cm="1">
        <f t="array" ref="AE58">SUM(COUNTIF('LK HA'!$B$693:$AZ$700,{"",2,3,4,5,6,7,8,9,10,11,12,13,14,15,16,17,18,19,20}&amp;$C58)*{1,2,3,4,5,6,7,8,9,10,11,12,13,14,15,16,17,18,19,20})</f>
        <v>0</v>
      </c>
      <c r="AF58" s="258" cm="1">
        <f t="array" ref="AF58">SUM(COUNTIF('LK HA'!$B$701:$AZ$719,{"",2,3,4,5,6,7,8,9,10,11,12,13,14,15,16,17,18,19,20}&amp;$C58)*{1,2,3,4,5,6,7,8,9,10,11,12,13,14,15,16,17,18,19,20})</f>
        <v>0</v>
      </c>
      <c r="AG58" s="258" cm="1">
        <f t="array" ref="AG58">SUM(COUNTIF('LK HA'!$B$720:$AZ$728,{"",2,3,4,5,6,7,8,9,10,11,12,13,14,15,16,17,18,19,20}&amp;$C58)*{1,2,3,4,5,6,7,8,9,10,11,12,13,14,15,16,17,18,19,20})</f>
        <v>0</v>
      </c>
      <c r="AH58" s="258" cm="1">
        <f t="array" ref="AH58">SUM(COUNTIF('LK HA'!$B$729:$AZ$737,{"",2,3,4,5,6,7,8,9,10,11,12,13,14,15,16,17,18,19,20}&amp;$C58)*{1,2,3,4,5,6,7,8,9,10,11,12,13,14,15,16,17,18,19,20})</f>
        <v>0</v>
      </c>
      <c r="AI58" s="258" cm="1">
        <f t="array" ref="AI58">SUM(COUNTIF('LK HA'!$B$738:$AZ$744,{"",2,3,4,5,6,7,8,9,10,11,12,13,14,15,16,17,18,19,20}&amp;$C58)*{1,2,3,4,5,6,7,8,9,10,11,12,13,14,15,16,17,18,19,20})</f>
        <v>0</v>
      </c>
      <c r="AJ58" s="258" cm="1">
        <f t="array" ref="AJ58">SUM(COUNTIF('LK HA'!$B$745:$AZ$751,{"",2,3,4,5,6,7,8,9,10,11,12,13,14,15,16,17,18,19,20}&amp;$C58)*{1,2,3,4,5,6,7,8,9,10,11,12,13,14,15,16,17,18,19,20})</f>
        <v>0</v>
      </c>
      <c r="AK58" s="258" cm="1">
        <f t="array" ref="AK58">SUM(COUNTIF('LK HA'!$B$752:$AZ$765,{"",2,3,4,5,6,7,8,9,10,11,12,13,14,15,16,17,18,19,20}&amp;$C58)*{1,2,3,4,5,6,7,8,9,10,11,12,13,14,15,16,17,18,19,20})</f>
        <v>0</v>
      </c>
      <c r="AL58" s="258" cm="1">
        <f t="array" ref="AL58">SUM(COUNTIF('LK HA'!$B$766:$AZ$773,{"",2,3,4,5,6,7,8,9,10,11,12,13,14,15,16,17,18,19,20}&amp;$C58)*{1,2,3,4,5,6,7,8,9,10,11,12,13,14,15,16,17,18,19,20})</f>
        <v>0</v>
      </c>
      <c r="AM58" s="258" cm="1">
        <f t="array" ref="AM58">SUM(COUNTIF('LK HA'!$B$774:$AZ$791,{"",2,3,4,5,6,7,8,9,10,11,12,13,14,15,16,17,18,19,20}&amp;$C58)*{1,2,3,4,5,6,7,8,9,10,11,12,13,14,15,16,17,18,19,20})</f>
        <v>0</v>
      </c>
      <c r="AN58" s="43">
        <f t="shared" si="8"/>
        <v>0</v>
      </c>
      <c r="AO58" s="48"/>
      <c r="AP58" s="258" cm="1">
        <f t="array" ref="AP58">SUM(COUNTIF('LK HA'!$B$7:$AZ$791,{"",2,3,4,5,6,7,8,9,10,11,12,13,14,15,16,17,18,19,20}&amp;$C58)*{1,2,3,4,5,6,7,8,9,10,11,12,13,14,15,16,17,18,19,20})</f>
        <v>0</v>
      </c>
      <c r="AQ58" s="39">
        <v>1</v>
      </c>
      <c r="AR58" s="39">
        <v>0.6</v>
      </c>
      <c r="AS58" s="56">
        <f>AN58*AQ58*AR58</f>
        <v>0</v>
      </c>
    </row>
    <row r="59" spans="1:45" ht="15.6" hidden="1">
      <c r="A59" s="106" t="str">
        <f>IF(AN59=0,"ẩn",MAX($A$5:$A58)+1)</f>
        <v>ẩn</v>
      </c>
      <c r="B59" s="110" t="s">
        <v>458</v>
      </c>
      <c r="C59" s="111" t="s">
        <v>452</v>
      </c>
      <c r="D59" s="111" t="s">
        <v>10</v>
      </c>
      <c r="E59" s="259" cm="1">
        <f t="array" ref="E59">SUM(COUNTIF('LK HA'!$B$7:$AZ$64,{"",2,3,4,5,6,7,8,9,10,11,12,13,14,15,16,17,18,19,20}&amp;$C59)*{1,2,3,4,5,6,7,8,9,10,11,12,13,14,15,16,17,18,19,20})</f>
        <v>0</v>
      </c>
      <c r="F59" s="259" cm="1">
        <f t="array" ref="F59">SUM(COUNTIF('LK HA'!$B$65:$AZ$75,{"",2,3,4,5,6,7,8,9,10,11,12,13,14,15,16,17,18,19,20}&amp;$C59)*{1,2,3,4,5,6,7,8,9,10,11,12,13,14,15,16,17,18,19,20})</f>
        <v>0</v>
      </c>
      <c r="G59" s="259" cm="1">
        <f t="array" ref="G59">SUM(COUNTIF('LK HA'!$B$76:$AZ$96,{"",2,3,4,5,6,7,8,9,10,11,12,13,14,15,16,17,18,19,20}&amp;$C59)*{1,2,3,4,5,6,7,8,9,10,11,12,13,14,15,16,17,18,19,20})</f>
        <v>0</v>
      </c>
      <c r="H59" s="259" cm="1">
        <f t="array" ref="H59">SUM(COUNTIF('LK HA'!$B$97:$AZ$160,{"",2,3,4,5,6,7,8,9,10,11,12,13,14,15,16,17,18,19,20}&amp;$C59)*{1,2,3,4,5,6,7,8,9,10,11,12,13,14,15,16,17,18,19,20})</f>
        <v>0</v>
      </c>
      <c r="I59" s="259" cm="1">
        <f t="array" ref="I59">SUM(COUNTIF('LK HA'!$B$161:$AZ$164,{"",2,3,4,5,6,7,8,9,10,11,12,13,14,15,16,17,18,19,20}&amp;$C59)*{1,2,3,4,5,6,7,8,9,10,11,12,13,14,15,16,17,18,19,20})</f>
        <v>0</v>
      </c>
      <c r="J59" s="259" cm="1">
        <f t="array" ref="J59">SUM(COUNTIF('LK HA'!$B$165:$AZ$182,{"",2,3,4,5,6,7,8,9,10,11,12,13,14,15,16,17,18,19,20}&amp;$C59)*{1,2,3,4,5,6,7,8,9,10,11,12,13,14,15,16,17,18,19,20})</f>
        <v>0</v>
      </c>
      <c r="K59" s="259">
        <f>SUM(COUNTIF('LK HA'!$B$183:$AZ$209,{"",2,3,4,5,6,7,8,9,10,11,12,13,14,15,16,17,18,19,20}&amp;$C59)*{1,2,3,4,5,6,7,8,9,10,11,12,13,14,15,16,17,18,19,20})</f>
        <v>0</v>
      </c>
      <c r="L59" s="259" cm="1">
        <f t="array" ref="L59">SUM(COUNTIF('LK HA'!$B$210:$AZ$235,{"",2,3,4,5,6,7,8,9,10,11,12,13,14,15,16,17,18,19,20}&amp;$C59)*{1,2,3,4,5,6,7,8,9,10,11,12,13,14,15,16,17,18,19,20})</f>
        <v>0</v>
      </c>
      <c r="M59" s="259" cm="1">
        <f t="array" ref="M59">SUM(COUNTIF('LK HA'!$B$236:$AZ$254,{"",2,3,4,5,6,7,8,9,10,11,12,13,14,15,16,17,18,19,20}&amp;$C59)*{1,2,3,4,5,6,7,8,9,10,11,12,13,14,15,16,17,18,19,20})</f>
        <v>0</v>
      </c>
      <c r="N59" s="259" cm="1">
        <f t="array" ref="N59">SUM(COUNTIF('LK HA'!$B$255:$AZ$261,{"",2,3,4,5,6,7,8,9,10,11,12,13,14,15,16,17,18,19,20}&amp;$C59)*{1,2,3,4,5,6,7,8,9,10,11,12,13,14,15,16,17,18,19,20})</f>
        <v>0</v>
      </c>
      <c r="O59" s="259" cm="1">
        <f t="array" ref="O59">SUM(COUNTIF('LK HA'!$B$262:$AZ$288,{"",2,3,4,5,6,7,8,9,10,11,12,13,14,15,16,17,18,19,20}&amp;$C59)*{1,2,3,4,5,6,7,8,9,10,11,12,13,14,15,16,17,18,19,20})</f>
        <v>0</v>
      </c>
      <c r="P59" s="259" cm="1">
        <f t="array" ref="P59">SUM(COUNTIF('LK HA'!$B$289:$AZ$304,{"",2,3,4,5,6,7,8,9,10,11,12,13,14,15,16,17,18,19,20}&amp;$C59)*{1,2,3,4,5,6,7,8,9,10,11,12,13,14,15,16,17,18,19,20})</f>
        <v>0</v>
      </c>
      <c r="Q59" s="259" cm="1">
        <f t="array" ref="Q59">SUM(COUNTIF('LK HA'!$B$305:$AZ$350,{"",2,3,4,5,6,7,8,9,10,11,12,13,14,15,16,17,18,19,20}&amp;$C59)*{1,2,3,4,5,6,7,8,9,10,11,12,13,14,15,16,17,18,19,20})</f>
        <v>0</v>
      </c>
      <c r="R59" s="259" cm="1">
        <f t="array" ref="R59">SUM(COUNTIF('LK HA'!$B$351:$AZ$375,{"",2,3,4,5,6,7,8,9,10,11,12,13,14,15,16,17,18,19,20}&amp;$C59)*{1,2,3,4,5,6,7,8,9,10,11,12,13,14,15,16,17,18,19,20})</f>
        <v>0</v>
      </c>
      <c r="S59" s="259" cm="1">
        <f t="array" ref="S59">SUM(COUNTIF('LK HA'!$B$376:$AZ$413,{"",2,3,4,5,6,7,8,9,10,11,12,13,14,15,16,17,18,19,20}&amp;$C59)*{1,2,3,4,5,6,7,8,9,10,11,12,13,14,15,16,17,18,19,20})</f>
        <v>0</v>
      </c>
      <c r="T59" s="259" cm="1">
        <f t="array" ref="T59">SUM(COUNTIF('LK HA'!$B$414:$AZ$460,{"",2,3,4,5,6,7,8,9,10,11,12,13,14,15,16,17,18,19,20}&amp;$C59)*{1,2,3,4,5,6,7,8,9,10,11,12,13,14,15,16,17,18,19,20})</f>
        <v>0</v>
      </c>
      <c r="U59" s="259" cm="1">
        <f t="array" ref="U59">SUM(COUNTIF('LK HA'!$B$461:$AZ$497,{"",2,3,4,5,6,7,8,9,10,11,12,13,14,15,16,17,18,19,20}&amp;$C59)*{1,2,3,4,5,6,7,8,9,10,11,12,13,14,15,16,17,18,19,20})</f>
        <v>0</v>
      </c>
      <c r="V59" s="259" cm="1">
        <f t="array" ref="V59">SUM(COUNTIF('LK HA'!$B$498:$AZ$553,{"",2,3,4,5,6,7,8,9,10,11,12,13,14,15,16,17,18,19,20}&amp;$C59)*{1,2,3,4,5,6,7,8,9,10,11,12,13,14,15,16,17,18,19,20})</f>
        <v>0</v>
      </c>
      <c r="W59" s="259" cm="1">
        <f t="array" ref="W59">SUM(COUNTIF('LK HA'!$B$554:$AZ$585,{"",2,3,4,5,6,7,8,9,10,11,12,13,14,15,16,17,18,19,20}&amp;$C59)*{1,2,3,4,5,6,7,8,9,10,11,12,13,14,15,16,17,18,19,20})</f>
        <v>0</v>
      </c>
      <c r="X59" s="259" cm="1">
        <f t="array" ref="X59">SUM(COUNTIF('LK HA'!$B$586:$AZ$609,{"",2,3,4,5,6,7,8,9,10,11,12,13,14,15,16,17,18,19,20}&amp;$C59)*{1,2,3,4,5,6,7,8,9,10,11,12,13,14,15,16,17,18,19,20})</f>
        <v>0</v>
      </c>
      <c r="Y59" s="259" cm="1">
        <f t="array" ref="Y59">SUM(COUNTIF('LK HA'!$B$610:$AZ$616,{"",2,3,4,5,6,7,8,9,10,11,12,13,14,15,16,17,18,19,20}&amp;$C59)*{1,2,3,4,5,6,7,8,9,10,11,12,13,14,15,16,17,18,19,20})</f>
        <v>0</v>
      </c>
      <c r="Z59" s="259" cm="1">
        <f t="array" ref="Z59">SUM(COUNTIF('LK HA'!$B$617:$AZ$625,{"",2,3,4,5,6,7,8,9,10,11,12,13,14,15,16,17,18,19,20}&amp;$C59)*{1,2,3,4,5,6,7,8,9,10,11,12,13,14,15,16,17,18,19,20})</f>
        <v>0</v>
      </c>
      <c r="AA59" s="259" cm="1">
        <f t="array" ref="AA59">SUM(COUNTIF('LK HA'!$B$626:$AZ$633,{"",2,3,4,5,6,7,8,9,10,11,12,13,14,15,16,17,18,19,20}&amp;$C59)*{1,2,3,4,5,6,7,8,9,10,11,12,13,14,15,16,17,18,19,20})</f>
        <v>0</v>
      </c>
      <c r="AB59" s="259" cm="1">
        <f t="array" ref="AB59">SUM(COUNTIF('LK HA'!$B$634:$AZ$646,{"",2,3,4,5,6,7,8,9,10,11,12,13,14,15,16,17,18,19,20}&amp;$C59)*{1,2,3,4,5,6,7,8,9,10,11,12,13,14,15,16,17,18,19,20})</f>
        <v>0</v>
      </c>
      <c r="AC59" s="259" cm="1">
        <f t="array" ref="AC59">SUM(COUNTIF('LK HA'!$B$647:$AZ$677,{"",2,3,4,5,6,7,8,9,10,11,12,13,14,15,16,17,18,19,20}&amp;$C59)*{1,2,3,4,5,6,7,8,9,10,11,12,13,14,15,16,17,18,19,20})</f>
        <v>0</v>
      </c>
      <c r="AD59" s="259" cm="1">
        <f t="array" ref="AD59">SUM(COUNTIF('LK HA'!$B$678:$AZ$692,{"",2,3,4,5,6,7,8,9,10,11,12,13,14,15,16,17,18,19,20}&amp;$C59)*{1,2,3,4,5,6,7,8,9,10,11,12,13,14,15,16,17,18,19,20})</f>
        <v>0</v>
      </c>
      <c r="AE59" s="259" cm="1">
        <f t="array" ref="AE59">SUM(COUNTIF('LK HA'!$B$693:$AZ$700,{"",2,3,4,5,6,7,8,9,10,11,12,13,14,15,16,17,18,19,20}&amp;$C59)*{1,2,3,4,5,6,7,8,9,10,11,12,13,14,15,16,17,18,19,20})</f>
        <v>0</v>
      </c>
      <c r="AF59" s="259" cm="1">
        <f t="array" ref="AF59">SUM(COUNTIF('LK HA'!$B$701:$AZ$719,{"",2,3,4,5,6,7,8,9,10,11,12,13,14,15,16,17,18,19,20}&amp;$C59)*{1,2,3,4,5,6,7,8,9,10,11,12,13,14,15,16,17,18,19,20})</f>
        <v>0</v>
      </c>
      <c r="AG59" s="259" cm="1">
        <f t="array" ref="AG59">SUM(COUNTIF('LK HA'!$B$720:$AZ$728,{"",2,3,4,5,6,7,8,9,10,11,12,13,14,15,16,17,18,19,20}&amp;$C59)*{1,2,3,4,5,6,7,8,9,10,11,12,13,14,15,16,17,18,19,20})</f>
        <v>0</v>
      </c>
      <c r="AH59" s="259" cm="1">
        <f t="array" ref="AH59">SUM(COUNTIF('LK HA'!$B$729:$AZ$737,{"",2,3,4,5,6,7,8,9,10,11,12,13,14,15,16,17,18,19,20}&amp;$C59)*{1,2,3,4,5,6,7,8,9,10,11,12,13,14,15,16,17,18,19,20})</f>
        <v>0</v>
      </c>
      <c r="AI59" s="259" cm="1">
        <f t="array" ref="AI59">SUM(COUNTIF('LK HA'!$B$738:$AZ$744,{"",2,3,4,5,6,7,8,9,10,11,12,13,14,15,16,17,18,19,20}&amp;$C59)*{1,2,3,4,5,6,7,8,9,10,11,12,13,14,15,16,17,18,19,20})</f>
        <v>0</v>
      </c>
      <c r="AJ59" s="259" cm="1">
        <f t="array" ref="AJ59">SUM(COUNTIF('LK HA'!$B$745:$AZ$751,{"",2,3,4,5,6,7,8,9,10,11,12,13,14,15,16,17,18,19,20}&amp;$C59)*{1,2,3,4,5,6,7,8,9,10,11,12,13,14,15,16,17,18,19,20})</f>
        <v>0</v>
      </c>
      <c r="AK59" s="259" cm="1">
        <f t="array" ref="AK59">SUM(COUNTIF('LK HA'!$B$752:$AZ$765,{"",2,3,4,5,6,7,8,9,10,11,12,13,14,15,16,17,18,19,20}&amp;$C59)*{1,2,3,4,5,6,7,8,9,10,11,12,13,14,15,16,17,18,19,20})</f>
        <v>0</v>
      </c>
      <c r="AL59" s="259" cm="1">
        <f t="array" ref="AL59">SUM(COUNTIF('LK HA'!$B$766:$AZ$773,{"",2,3,4,5,6,7,8,9,10,11,12,13,14,15,16,17,18,19,20}&amp;$C59)*{1,2,3,4,5,6,7,8,9,10,11,12,13,14,15,16,17,18,19,20})</f>
        <v>0</v>
      </c>
      <c r="AM59" s="259" cm="1">
        <f t="array" ref="AM59">SUM(COUNTIF('LK HA'!$B$774:$AZ$791,{"",2,3,4,5,6,7,8,9,10,11,12,13,14,15,16,17,18,19,20}&amp;$C59)*{1,2,3,4,5,6,7,8,9,10,11,12,13,14,15,16,17,18,19,20})</f>
        <v>0</v>
      </c>
      <c r="AN59" s="108">
        <f t="shared" si="8"/>
        <v>0</v>
      </c>
      <c r="AO59" s="115"/>
      <c r="AP59" s="259" cm="1">
        <f t="array" ref="AP59">SUM(COUNTIF('LK HA'!$B$7:$AZ$791,{"",2,3,4,5,6,7,8,9,10,11,12,13,14,15,16,17,18,19,20}&amp;$C59)*{1,2,3,4,5,6,7,8,9,10,11,12,13,14,15,16,17,18,19,20})</f>
        <v>0</v>
      </c>
      <c r="AQ59" s="102">
        <v>1</v>
      </c>
      <c r="AR59" s="102">
        <v>0.6</v>
      </c>
      <c r="AS59" s="118">
        <f>AN59*AQ59*AR59</f>
        <v>0</v>
      </c>
    </row>
    <row r="60" spans="1:45" s="39" customFormat="1" ht="15.6" hidden="1">
      <c r="A60" s="40" t="str">
        <f>IF(AN60=0,"ẩn",MAX($A$5:$A59)+1)</f>
        <v>ẩn</v>
      </c>
      <c r="B60" s="45" t="s">
        <v>406</v>
      </c>
      <c r="C60" s="46" t="s">
        <v>363</v>
      </c>
      <c r="D60" s="46" t="s">
        <v>10</v>
      </c>
      <c r="E60" s="258" cm="1">
        <f t="array" ref="E60">SUM(COUNTIF('LK HA'!$B$7:$AZ$64,{"",2,3,4,5,6,7,8,9,10,11,12,13,14,15,16,17,18,19,20}&amp;$C60)*{1,2,3,4,5,6,7,8,9,10,11,12,13,14,15,16,17,18,19,20})</f>
        <v>0</v>
      </c>
      <c r="F60" s="258" cm="1">
        <f t="array" ref="F60">SUM(COUNTIF('LK HA'!$B$65:$AZ$75,{"",2,3,4,5,6,7,8,9,10,11,12,13,14,15,16,17,18,19,20}&amp;$C60)*{1,2,3,4,5,6,7,8,9,10,11,12,13,14,15,16,17,18,19,20})</f>
        <v>0</v>
      </c>
      <c r="G60" s="258" cm="1">
        <f t="array" ref="G60">SUM(COUNTIF('LK HA'!$B$76:$AZ$96,{"",2,3,4,5,6,7,8,9,10,11,12,13,14,15,16,17,18,19,20}&amp;$C60)*{1,2,3,4,5,6,7,8,9,10,11,12,13,14,15,16,17,18,19,20})</f>
        <v>0</v>
      </c>
      <c r="H60" s="258" cm="1">
        <f t="array" ref="H60">SUM(COUNTIF('LK HA'!$B$97:$AZ$160,{"",2,3,4,5,6,7,8,9,10,11,12,13,14,15,16,17,18,19,20}&amp;$C60)*{1,2,3,4,5,6,7,8,9,10,11,12,13,14,15,16,17,18,19,20})</f>
        <v>0</v>
      </c>
      <c r="I60" s="258" cm="1">
        <f t="array" ref="I60">SUM(COUNTIF('LK HA'!$B$161:$AZ$164,{"",2,3,4,5,6,7,8,9,10,11,12,13,14,15,16,17,18,19,20}&amp;$C60)*{1,2,3,4,5,6,7,8,9,10,11,12,13,14,15,16,17,18,19,20})</f>
        <v>0</v>
      </c>
      <c r="J60" s="258" cm="1">
        <f t="array" ref="J60">SUM(COUNTIF('LK HA'!$B$165:$AZ$182,{"",2,3,4,5,6,7,8,9,10,11,12,13,14,15,16,17,18,19,20}&amp;$C60)*{1,2,3,4,5,6,7,8,9,10,11,12,13,14,15,16,17,18,19,20})</f>
        <v>0</v>
      </c>
      <c r="K60" s="258">
        <f>SUM(COUNTIF('LK HA'!$B$183:$AZ$209,{"",2,3,4,5,6,7,8,9,10,11,12,13,14,15,16,17,18,19,20}&amp;$C60)*{1,2,3,4,5,6,7,8,9,10,11,12,13,14,15,16,17,18,19,20})</f>
        <v>0</v>
      </c>
      <c r="L60" s="258" cm="1">
        <f t="array" ref="L60">SUM(COUNTIF('LK HA'!$B$210:$AZ$235,{"",2,3,4,5,6,7,8,9,10,11,12,13,14,15,16,17,18,19,20}&amp;$C60)*{1,2,3,4,5,6,7,8,9,10,11,12,13,14,15,16,17,18,19,20})</f>
        <v>0</v>
      </c>
      <c r="M60" s="258" cm="1">
        <f t="array" ref="M60">SUM(COUNTIF('LK HA'!$B$236:$AZ$254,{"",2,3,4,5,6,7,8,9,10,11,12,13,14,15,16,17,18,19,20}&amp;$C60)*{1,2,3,4,5,6,7,8,9,10,11,12,13,14,15,16,17,18,19,20})</f>
        <v>0</v>
      </c>
      <c r="N60" s="258" cm="1">
        <f t="array" ref="N60">SUM(COUNTIF('LK HA'!$B$255:$AZ$261,{"",2,3,4,5,6,7,8,9,10,11,12,13,14,15,16,17,18,19,20}&amp;$C60)*{1,2,3,4,5,6,7,8,9,10,11,12,13,14,15,16,17,18,19,20})</f>
        <v>0</v>
      </c>
      <c r="O60" s="258" cm="1">
        <f t="array" ref="O60">SUM(COUNTIF('LK HA'!$B$262:$AZ$288,{"",2,3,4,5,6,7,8,9,10,11,12,13,14,15,16,17,18,19,20}&amp;$C60)*{1,2,3,4,5,6,7,8,9,10,11,12,13,14,15,16,17,18,19,20})</f>
        <v>0</v>
      </c>
      <c r="P60" s="258" cm="1">
        <f t="array" ref="P60">SUM(COUNTIF('LK HA'!$B$289:$AZ$304,{"",2,3,4,5,6,7,8,9,10,11,12,13,14,15,16,17,18,19,20}&amp;$C60)*{1,2,3,4,5,6,7,8,9,10,11,12,13,14,15,16,17,18,19,20})</f>
        <v>0</v>
      </c>
      <c r="Q60" s="258" cm="1">
        <f t="array" ref="Q60">SUM(COUNTIF('LK HA'!$B$305:$AZ$350,{"",2,3,4,5,6,7,8,9,10,11,12,13,14,15,16,17,18,19,20}&amp;$C60)*{1,2,3,4,5,6,7,8,9,10,11,12,13,14,15,16,17,18,19,20})</f>
        <v>0</v>
      </c>
      <c r="R60" s="258" cm="1">
        <f t="array" ref="R60">SUM(COUNTIF('LK HA'!$B$351:$AZ$375,{"",2,3,4,5,6,7,8,9,10,11,12,13,14,15,16,17,18,19,20}&amp;$C60)*{1,2,3,4,5,6,7,8,9,10,11,12,13,14,15,16,17,18,19,20})</f>
        <v>0</v>
      </c>
      <c r="S60" s="258" cm="1">
        <f t="array" ref="S60">SUM(COUNTIF('LK HA'!$B$376:$AZ$413,{"",2,3,4,5,6,7,8,9,10,11,12,13,14,15,16,17,18,19,20}&amp;$C60)*{1,2,3,4,5,6,7,8,9,10,11,12,13,14,15,16,17,18,19,20})</f>
        <v>0</v>
      </c>
      <c r="T60" s="258" cm="1">
        <f t="array" ref="T60">SUM(COUNTIF('LK HA'!$B$414:$AZ$460,{"",2,3,4,5,6,7,8,9,10,11,12,13,14,15,16,17,18,19,20}&amp;$C60)*{1,2,3,4,5,6,7,8,9,10,11,12,13,14,15,16,17,18,19,20})</f>
        <v>0</v>
      </c>
      <c r="U60" s="258" cm="1">
        <f t="array" ref="U60">SUM(COUNTIF('LK HA'!$B$461:$AZ$497,{"",2,3,4,5,6,7,8,9,10,11,12,13,14,15,16,17,18,19,20}&amp;$C60)*{1,2,3,4,5,6,7,8,9,10,11,12,13,14,15,16,17,18,19,20})</f>
        <v>0</v>
      </c>
      <c r="V60" s="258" cm="1">
        <f t="array" ref="V60">SUM(COUNTIF('LK HA'!$B$498:$AZ$553,{"",2,3,4,5,6,7,8,9,10,11,12,13,14,15,16,17,18,19,20}&amp;$C60)*{1,2,3,4,5,6,7,8,9,10,11,12,13,14,15,16,17,18,19,20})</f>
        <v>0</v>
      </c>
      <c r="W60" s="258" cm="1">
        <f t="array" ref="W60">SUM(COUNTIF('LK HA'!$B$554:$AZ$585,{"",2,3,4,5,6,7,8,9,10,11,12,13,14,15,16,17,18,19,20}&amp;$C60)*{1,2,3,4,5,6,7,8,9,10,11,12,13,14,15,16,17,18,19,20})</f>
        <v>0</v>
      </c>
      <c r="X60" s="258" cm="1">
        <f t="array" ref="X60">SUM(COUNTIF('LK HA'!$B$586:$AZ$609,{"",2,3,4,5,6,7,8,9,10,11,12,13,14,15,16,17,18,19,20}&amp;$C60)*{1,2,3,4,5,6,7,8,9,10,11,12,13,14,15,16,17,18,19,20})</f>
        <v>0</v>
      </c>
      <c r="Y60" s="258" cm="1">
        <f t="array" ref="Y60">SUM(COUNTIF('LK HA'!$B$610:$AZ$616,{"",2,3,4,5,6,7,8,9,10,11,12,13,14,15,16,17,18,19,20}&amp;$C60)*{1,2,3,4,5,6,7,8,9,10,11,12,13,14,15,16,17,18,19,20})</f>
        <v>0</v>
      </c>
      <c r="Z60" s="258" cm="1">
        <f t="array" ref="Z60">SUM(COUNTIF('LK HA'!$B$617:$AZ$625,{"",2,3,4,5,6,7,8,9,10,11,12,13,14,15,16,17,18,19,20}&amp;$C60)*{1,2,3,4,5,6,7,8,9,10,11,12,13,14,15,16,17,18,19,20})</f>
        <v>0</v>
      </c>
      <c r="AA60" s="258" cm="1">
        <f t="array" ref="AA60">SUM(COUNTIF('LK HA'!$B$626:$AZ$633,{"",2,3,4,5,6,7,8,9,10,11,12,13,14,15,16,17,18,19,20}&amp;$C60)*{1,2,3,4,5,6,7,8,9,10,11,12,13,14,15,16,17,18,19,20})</f>
        <v>0</v>
      </c>
      <c r="AB60" s="258" cm="1">
        <f t="array" ref="AB60">SUM(COUNTIF('LK HA'!$B$634:$AZ$646,{"",2,3,4,5,6,7,8,9,10,11,12,13,14,15,16,17,18,19,20}&amp;$C60)*{1,2,3,4,5,6,7,8,9,10,11,12,13,14,15,16,17,18,19,20})</f>
        <v>0</v>
      </c>
      <c r="AC60" s="258" cm="1">
        <f t="array" ref="AC60">SUM(COUNTIF('LK HA'!$B$647:$AZ$677,{"",2,3,4,5,6,7,8,9,10,11,12,13,14,15,16,17,18,19,20}&amp;$C60)*{1,2,3,4,5,6,7,8,9,10,11,12,13,14,15,16,17,18,19,20})</f>
        <v>0</v>
      </c>
      <c r="AD60" s="258" cm="1">
        <f t="array" ref="AD60">SUM(COUNTIF('LK HA'!$B$678:$AZ$692,{"",2,3,4,5,6,7,8,9,10,11,12,13,14,15,16,17,18,19,20}&amp;$C60)*{1,2,3,4,5,6,7,8,9,10,11,12,13,14,15,16,17,18,19,20})</f>
        <v>0</v>
      </c>
      <c r="AE60" s="258" cm="1">
        <f t="array" ref="AE60">SUM(COUNTIF('LK HA'!$B$693:$AZ$700,{"",2,3,4,5,6,7,8,9,10,11,12,13,14,15,16,17,18,19,20}&amp;$C60)*{1,2,3,4,5,6,7,8,9,10,11,12,13,14,15,16,17,18,19,20})</f>
        <v>0</v>
      </c>
      <c r="AF60" s="258" cm="1">
        <f t="array" ref="AF60">SUM(COUNTIF('LK HA'!$B$701:$AZ$719,{"",2,3,4,5,6,7,8,9,10,11,12,13,14,15,16,17,18,19,20}&amp;$C60)*{1,2,3,4,5,6,7,8,9,10,11,12,13,14,15,16,17,18,19,20})</f>
        <v>0</v>
      </c>
      <c r="AG60" s="258" cm="1">
        <f t="array" ref="AG60">SUM(COUNTIF('LK HA'!$B$720:$AZ$728,{"",2,3,4,5,6,7,8,9,10,11,12,13,14,15,16,17,18,19,20}&amp;$C60)*{1,2,3,4,5,6,7,8,9,10,11,12,13,14,15,16,17,18,19,20})</f>
        <v>0</v>
      </c>
      <c r="AH60" s="258" cm="1">
        <f t="array" ref="AH60">SUM(COUNTIF('LK HA'!$B$729:$AZ$737,{"",2,3,4,5,6,7,8,9,10,11,12,13,14,15,16,17,18,19,20}&amp;$C60)*{1,2,3,4,5,6,7,8,9,10,11,12,13,14,15,16,17,18,19,20})</f>
        <v>0</v>
      </c>
      <c r="AI60" s="258" cm="1">
        <f t="array" ref="AI60">SUM(COUNTIF('LK HA'!$B$738:$AZ$744,{"",2,3,4,5,6,7,8,9,10,11,12,13,14,15,16,17,18,19,20}&amp;$C60)*{1,2,3,4,5,6,7,8,9,10,11,12,13,14,15,16,17,18,19,20})</f>
        <v>0</v>
      </c>
      <c r="AJ60" s="258" cm="1">
        <f t="array" ref="AJ60">SUM(COUNTIF('LK HA'!$B$745:$AZ$751,{"",2,3,4,5,6,7,8,9,10,11,12,13,14,15,16,17,18,19,20}&amp;$C60)*{1,2,3,4,5,6,7,8,9,10,11,12,13,14,15,16,17,18,19,20})</f>
        <v>0</v>
      </c>
      <c r="AK60" s="258" cm="1">
        <f t="array" ref="AK60">SUM(COUNTIF('LK HA'!$B$752:$AZ$765,{"",2,3,4,5,6,7,8,9,10,11,12,13,14,15,16,17,18,19,20}&amp;$C60)*{1,2,3,4,5,6,7,8,9,10,11,12,13,14,15,16,17,18,19,20})</f>
        <v>0</v>
      </c>
      <c r="AL60" s="258" cm="1">
        <f t="array" ref="AL60">SUM(COUNTIF('LK HA'!$B$766:$AZ$773,{"",2,3,4,5,6,7,8,9,10,11,12,13,14,15,16,17,18,19,20}&amp;$C60)*{1,2,3,4,5,6,7,8,9,10,11,12,13,14,15,16,17,18,19,20})</f>
        <v>0</v>
      </c>
      <c r="AM60" s="258" cm="1">
        <f t="array" ref="AM60">SUM(COUNTIF('LK HA'!$B$774:$AZ$791,{"",2,3,4,5,6,7,8,9,10,11,12,13,14,15,16,17,18,19,20}&amp;$C60)*{1,2,3,4,5,6,7,8,9,10,11,12,13,14,15,16,17,18,19,20})</f>
        <v>0</v>
      </c>
      <c r="AN60" s="43">
        <f t="shared" si="8"/>
        <v>0</v>
      </c>
      <c r="AO60" s="48"/>
      <c r="AP60" s="258" cm="1">
        <f t="array" ref="AP60">SUM(COUNTIF('LK HA'!$B$7:$AZ$791,{"",2,3,4,5,6,7,8,9,10,11,12,13,14,15,16,17,18,19,20}&amp;$C60)*{1,2,3,4,5,6,7,8,9,10,11,12,13,14,15,16,17,18,19,20})</f>
        <v>0</v>
      </c>
    </row>
    <row r="61" spans="1:45" s="39" customFormat="1" ht="15.6" hidden="1">
      <c r="A61" s="40" t="str">
        <f>IF(AN61=0,"ẩn",MAX($A$5:$A60)+1)</f>
        <v>ẩn</v>
      </c>
      <c r="B61" s="45" t="s">
        <v>459</v>
      </c>
      <c r="C61" s="46" t="s">
        <v>454</v>
      </c>
      <c r="D61" s="46" t="s">
        <v>10</v>
      </c>
      <c r="E61" s="258" cm="1">
        <f t="array" ref="E61">SUM(COUNTIF('LK HA'!$B$7:$AZ$64,{"",2,3,4,5,6,7,8,9,10,11,12,13,14,15,16,17,18,19,20}&amp;$C61)*{1,2,3,4,5,6,7,8,9,10,11,12,13,14,15,16,17,18,19,20})</f>
        <v>0</v>
      </c>
      <c r="F61" s="258" cm="1">
        <f t="array" ref="F61">SUM(COUNTIF('LK HA'!$B$65:$AZ$75,{"",2,3,4,5,6,7,8,9,10,11,12,13,14,15,16,17,18,19,20}&amp;$C61)*{1,2,3,4,5,6,7,8,9,10,11,12,13,14,15,16,17,18,19,20})</f>
        <v>0</v>
      </c>
      <c r="G61" s="258" cm="1">
        <f t="array" ref="G61">SUM(COUNTIF('LK HA'!$B$76:$AZ$96,{"",2,3,4,5,6,7,8,9,10,11,12,13,14,15,16,17,18,19,20}&amp;$C61)*{1,2,3,4,5,6,7,8,9,10,11,12,13,14,15,16,17,18,19,20})</f>
        <v>0</v>
      </c>
      <c r="H61" s="258" cm="1">
        <f t="array" ref="H61">SUM(COUNTIF('LK HA'!$B$97:$AZ$160,{"",2,3,4,5,6,7,8,9,10,11,12,13,14,15,16,17,18,19,20}&amp;$C61)*{1,2,3,4,5,6,7,8,9,10,11,12,13,14,15,16,17,18,19,20})</f>
        <v>0</v>
      </c>
      <c r="I61" s="258" cm="1">
        <f t="array" ref="I61">SUM(COUNTIF('LK HA'!$B$161:$AZ$164,{"",2,3,4,5,6,7,8,9,10,11,12,13,14,15,16,17,18,19,20}&amp;$C61)*{1,2,3,4,5,6,7,8,9,10,11,12,13,14,15,16,17,18,19,20})</f>
        <v>0</v>
      </c>
      <c r="J61" s="258" cm="1">
        <f t="array" ref="J61">SUM(COUNTIF('LK HA'!$B$165:$AZ$182,{"",2,3,4,5,6,7,8,9,10,11,12,13,14,15,16,17,18,19,20}&amp;$C61)*{1,2,3,4,5,6,7,8,9,10,11,12,13,14,15,16,17,18,19,20})</f>
        <v>0</v>
      </c>
      <c r="K61" s="258">
        <f>SUM(COUNTIF('LK HA'!$B$183:$AZ$209,{"",2,3,4,5,6,7,8,9,10,11,12,13,14,15,16,17,18,19,20}&amp;$C61)*{1,2,3,4,5,6,7,8,9,10,11,12,13,14,15,16,17,18,19,20})</f>
        <v>0</v>
      </c>
      <c r="L61" s="258" cm="1">
        <f t="array" ref="L61">SUM(COUNTIF('LK HA'!$B$210:$AZ$235,{"",2,3,4,5,6,7,8,9,10,11,12,13,14,15,16,17,18,19,20}&amp;$C61)*{1,2,3,4,5,6,7,8,9,10,11,12,13,14,15,16,17,18,19,20})</f>
        <v>0</v>
      </c>
      <c r="M61" s="258" cm="1">
        <f t="array" ref="M61">SUM(COUNTIF('LK HA'!$B$236:$AZ$254,{"",2,3,4,5,6,7,8,9,10,11,12,13,14,15,16,17,18,19,20}&amp;$C61)*{1,2,3,4,5,6,7,8,9,10,11,12,13,14,15,16,17,18,19,20})</f>
        <v>0</v>
      </c>
      <c r="N61" s="258" cm="1">
        <f t="array" ref="N61">SUM(COUNTIF('LK HA'!$B$255:$AZ$261,{"",2,3,4,5,6,7,8,9,10,11,12,13,14,15,16,17,18,19,20}&amp;$C61)*{1,2,3,4,5,6,7,8,9,10,11,12,13,14,15,16,17,18,19,20})</f>
        <v>0</v>
      </c>
      <c r="O61" s="258" cm="1">
        <f t="array" ref="O61">SUM(COUNTIF('LK HA'!$B$262:$AZ$288,{"",2,3,4,5,6,7,8,9,10,11,12,13,14,15,16,17,18,19,20}&amp;$C61)*{1,2,3,4,5,6,7,8,9,10,11,12,13,14,15,16,17,18,19,20})</f>
        <v>0</v>
      </c>
      <c r="P61" s="258" cm="1">
        <f t="array" ref="P61">SUM(COUNTIF('LK HA'!$B$289:$AZ$304,{"",2,3,4,5,6,7,8,9,10,11,12,13,14,15,16,17,18,19,20}&amp;$C61)*{1,2,3,4,5,6,7,8,9,10,11,12,13,14,15,16,17,18,19,20})</f>
        <v>0</v>
      </c>
      <c r="Q61" s="258" cm="1">
        <f t="array" ref="Q61">SUM(COUNTIF('LK HA'!$B$305:$AZ$350,{"",2,3,4,5,6,7,8,9,10,11,12,13,14,15,16,17,18,19,20}&amp;$C61)*{1,2,3,4,5,6,7,8,9,10,11,12,13,14,15,16,17,18,19,20})</f>
        <v>0</v>
      </c>
      <c r="R61" s="258" cm="1">
        <f t="array" ref="R61">SUM(COUNTIF('LK HA'!$B$351:$AZ$375,{"",2,3,4,5,6,7,8,9,10,11,12,13,14,15,16,17,18,19,20}&amp;$C61)*{1,2,3,4,5,6,7,8,9,10,11,12,13,14,15,16,17,18,19,20})</f>
        <v>0</v>
      </c>
      <c r="S61" s="258" cm="1">
        <f t="array" ref="S61">SUM(COUNTIF('LK HA'!$B$376:$AZ$413,{"",2,3,4,5,6,7,8,9,10,11,12,13,14,15,16,17,18,19,20}&amp;$C61)*{1,2,3,4,5,6,7,8,9,10,11,12,13,14,15,16,17,18,19,20})</f>
        <v>0</v>
      </c>
      <c r="T61" s="258" cm="1">
        <f t="array" ref="T61">SUM(COUNTIF('LK HA'!$B$414:$AZ$460,{"",2,3,4,5,6,7,8,9,10,11,12,13,14,15,16,17,18,19,20}&amp;$C61)*{1,2,3,4,5,6,7,8,9,10,11,12,13,14,15,16,17,18,19,20})</f>
        <v>0</v>
      </c>
      <c r="U61" s="258" cm="1">
        <f t="array" ref="U61">SUM(COUNTIF('LK HA'!$B$461:$AZ$497,{"",2,3,4,5,6,7,8,9,10,11,12,13,14,15,16,17,18,19,20}&amp;$C61)*{1,2,3,4,5,6,7,8,9,10,11,12,13,14,15,16,17,18,19,20})</f>
        <v>0</v>
      </c>
      <c r="V61" s="258" cm="1">
        <f t="array" ref="V61">SUM(COUNTIF('LK HA'!$B$498:$AZ$553,{"",2,3,4,5,6,7,8,9,10,11,12,13,14,15,16,17,18,19,20}&amp;$C61)*{1,2,3,4,5,6,7,8,9,10,11,12,13,14,15,16,17,18,19,20})</f>
        <v>0</v>
      </c>
      <c r="W61" s="258" cm="1">
        <f t="array" ref="W61">SUM(COUNTIF('LK HA'!$B$554:$AZ$585,{"",2,3,4,5,6,7,8,9,10,11,12,13,14,15,16,17,18,19,20}&amp;$C61)*{1,2,3,4,5,6,7,8,9,10,11,12,13,14,15,16,17,18,19,20})</f>
        <v>0</v>
      </c>
      <c r="X61" s="258" cm="1">
        <f t="array" ref="X61">SUM(COUNTIF('LK HA'!$B$586:$AZ$609,{"",2,3,4,5,6,7,8,9,10,11,12,13,14,15,16,17,18,19,20}&amp;$C61)*{1,2,3,4,5,6,7,8,9,10,11,12,13,14,15,16,17,18,19,20})</f>
        <v>0</v>
      </c>
      <c r="Y61" s="258" cm="1">
        <f t="array" ref="Y61">SUM(COUNTIF('LK HA'!$B$610:$AZ$616,{"",2,3,4,5,6,7,8,9,10,11,12,13,14,15,16,17,18,19,20}&amp;$C61)*{1,2,3,4,5,6,7,8,9,10,11,12,13,14,15,16,17,18,19,20})</f>
        <v>0</v>
      </c>
      <c r="Z61" s="258" cm="1">
        <f t="array" ref="Z61">SUM(COUNTIF('LK HA'!$B$617:$AZ$625,{"",2,3,4,5,6,7,8,9,10,11,12,13,14,15,16,17,18,19,20}&amp;$C61)*{1,2,3,4,5,6,7,8,9,10,11,12,13,14,15,16,17,18,19,20})</f>
        <v>0</v>
      </c>
      <c r="AA61" s="258" cm="1">
        <f t="array" ref="AA61">SUM(COUNTIF('LK HA'!$B$626:$AZ$633,{"",2,3,4,5,6,7,8,9,10,11,12,13,14,15,16,17,18,19,20}&amp;$C61)*{1,2,3,4,5,6,7,8,9,10,11,12,13,14,15,16,17,18,19,20})</f>
        <v>0</v>
      </c>
      <c r="AB61" s="258" cm="1">
        <f t="array" ref="AB61">SUM(COUNTIF('LK HA'!$B$634:$AZ$646,{"",2,3,4,5,6,7,8,9,10,11,12,13,14,15,16,17,18,19,20}&amp;$C61)*{1,2,3,4,5,6,7,8,9,10,11,12,13,14,15,16,17,18,19,20})</f>
        <v>0</v>
      </c>
      <c r="AC61" s="258" cm="1">
        <f t="array" ref="AC61">SUM(COUNTIF('LK HA'!$B$647:$AZ$677,{"",2,3,4,5,6,7,8,9,10,11,12,13,14,15,16,17,18,19,20}&amp;$C61)*{1,2,3,4,5,6,7,8,9,10,11,12,13,14,15,16,17,18,19,20})</f>
        <v>0</v>
      </c>
      <c r="AD61" s="258" cm="1">
        <f t="array" ref="AD61">SUM(COUNTIF('LK HA'!$B$678:$AZ$692,{"",2,3,4,5,6,7,8,9,10,11,12,13,14,15,16,17,18,19,20}&amp;$C61)*{1,2,3,4,5,6,7,8,9,10,11,12,13,14,15,16,17,18,19,20})</f>
        <v>0</v>
      </c>
      <c r="AE61" s="258" cm="1">
        <f t="array" ref="AE61">SUM(COUNTIF('LK HA'!$B$693:$AZ$700,{"",2,3,4,5,6,7,8,9,10,11,12,13,14,15,16,17,18,19,20}&amp;$C61)*{1,2,3,4,5,6,7,8,9,10,11,12,13,14,15,16,17,18,19,20})</f>
        <v>0</v>
      </c>
      <c r="AF61" s="258" cm="1">
        <f t="array" ref="AF61">SUM(COUNTIF('LK HA'!$B$701:$AZ$719,{"",2,3,4,5,6,7,8,9,10,11,12,13,14,15,16,17,18,19,20}&amp;$C61)*{1,2,3,4,5,6,7,8,9,10,11,12,13,14,15,16,17,18,19,20})</f>
        <v>0</v>
      </c>
      <c r="AG61" s="258" cm="1">
        <f t="array" ref="AG61">SUM(COUNTIF('LK HA'!$B$720:$AZ$728,{"",2,3,4,5,6,7,8,9,10,11,12,13,14,15,16,17,18,19,20}&amp;$C61)*{1,2,3,4,5,6,7,8,9,10,11,12,13,14,15,16,17,18,19,20})</f>
        <v>0</v>
      </c>
      <c r="AH61" s="258" cm="1">
        <f t="array" ref="AH61">SUM(COUNTIF('LK HA'!$B$729:$AZ$737,{"",2,3,4,5,6,7,8,9,10,11,12,13,14,15,16,17,18,19,20}&amp;$C61)*{1,2,3,4,5,6,7,8,9,10,11,12,13,14,15,16,17,18,19,20})</f>
        <v>0</v>
      </c>
      <c r="AI61" s="258" cm="1">
        <f t="array" ref="AI61">SUM(COUNTIF('LK HA'!$B$738:$AZ$744,{"",2,3,4,5,6,7,8,9,10,11,12,13,14,15,16,17,18,19,20}&amp;$C61)*{1,2,3,4,5,6,7,8,9,10,11,12,13,14,15,16,17,18,19,20})</f>
        <v>0</v>
      </c>
      <c r="AJ61" s="258" cm="1">
        <f t="array" ref="AJ61">SUM(COUNTIF('LK HA'!$B$745:$AZ$751,{"",2,3,4,5,6,7,8,9,10,11,12,13,14,15,16,17,18,19,20}&amp;$C61)*{1,2,3,4,5,6,7,8,9,10,11,12,13,14,15,16,17,18,19,20})</f>
        <v>0</v>
      </c>
      <c r="AK61" s="258" cm="1">
        <f t="array" ref="AK61">SUM(COUNTIF('LK HA'!$B$752:$AZ$765,{"",2,3,4,5,6,7,8,9,10,11,12,13,14,15,16,17,18,19,20}&amp;$C61)*{1,2,3,4,5,6,7,8,9,10,11,12,13,14,15,16,17,18,19,20})</f>
        <v>0</v>
      </c>
      <c r="AL61" s="258" cm="1">
        <f t="array" ref="AL61">SUM(COUNTIF('LK HA'!$B$766:$AZ$773,{"",2,3,4,5,6,7,8,9,10,11,12,13,14,15,16,17,18,19,20}&amp;$C61)*{1,2,3,4,5,6,7,8,9,10,11,12,13,14,15,16,17,18,19,20})</f>
        <v>0</v>
      </c>
      <c r="AM61" s="258" cm="1">
        <f t="array" ref="AM61">SUM(COUNTIF('LK HA'!$B$774:$AZ$791,{"",2,3,4,5,6,7,8,9,10,11,12,13,14,15,16,17,18,19,20}&amp;$C61)*{1,2,3,4,5,6,7,8,9,10,11,12,13,14,15,16,17,18,19,20})</f>
        <v>0</v>
      </c>
      <c r="AN61" s="43">
        <f t="shared" si="8"/>
        <v>0</v>
      </c>
      <c r="AO61" s="48"/>
      <c r="AP61" s="258" cm="1">
        <f t="array" ref="AP61">SUM(COUNTIF('LK HA'!$B$7:$AZ$791,{"",2,3,4,5,6,7,8,9,10,11,12,13,14,15,16,17,18,19,20}&amp;$C61)*{1,2,3,4,5,6,7,8,9,10,11,12,13,14,15,16,17,18,19,20})</f>
        <v>0</v>
      </c>
    </row>
    <row r="62" spans="1:45" s="39" customFormat="1" ht="15.6" hidden="1">
      <c r="A62" s="40" t="str">
        <f>IF(AN62=0,"ẩn",MAX($A$5:$A61)+1)</f>
        <v>ẩn</v>
      </c>
      <c r="B62" s="45" t="s">
        <v>223</v>
      </c>
      <c r="C62" s="46" t="s">
        <v>222</v>
      </c>
      <c r="D62" s="46" t="s">
        <v>10</v>
      </c>
      <c r="E62" s="258" cm="1">
        <f t="array" ref="E62">SUM(COUNTIF('LK HA'!$B$7:$AZ$64,{"",2,3,4,5,6,7,8,9,10,11,12,13,14,15,16,17,18,19,20}&amp;$C62)*{1,2,3,4,5,6,7,8,9,10,11,12,13,14,15,16,17,18,19,20})</f>
        <v>0</v>
      </c>
      <c r="F62" s="258" cm="1">
        <f t="array" ref="F62">SUM(COUNTIF('LK HA'!$B$65:$AZ$75,{"",2,3,4,5,6,7,8,9,10,11,12,13,14,15,16,17,18,19,20}&amp;$C62)*{1,2,3,4,5,6,7,8,9,10,11,12,13,14,15,16,17,18,19,20})</f>
        <v>0</v>
      </c>
      <c r="G62" s="258" cm="1">
        <f t="array" ref="G62">SUM(COUNTIF('LK HA'!$B$76:$AZ$96,{"",2,3,4,5,6,7,8,9,10,11,12,13,14,15,16,17,18,19,20}&amp;$C62)*{1,2,3,4,5,6,7,8,9,10,11,12,13,14,15,16,17,18,19,20})</f>
        <v>0</v>
      </c>
      <c r="H62" s="258" cm="1">
        <f t="array" ref="H62">SUM(COUNTIF('LK HA'!$B$97:$AZ$160,{"",2,3,4,5,6,7,8,9,10,11,12,13,14,15,16,17,18,19,20}&amp;$C62)*{1,2,3,4,5,6,7,8,9,10,11,12,13,14,15,16,17,18,19,20})</f>
        <v>0</v>
      </c>
      <c r="I62" s="258" cm="1">
        <f t="array" ref="I62">SUM(COUNTIF('LK HA'!$B$161:$AZ$164,{"",2,3,4,5,6,7,8,9,10,11,12,13,14,15,16,17,18,19,20}&amp;$C62)*{1,2,3,4,5,6,7,8,9,10,11,12,13,14,15,16,17,18,19,20})</f>
        <v>0</v>
      </c>
      <c r="J62" s="258" cm="1">
        <f t="array" ref="J62">SUM(COUNTIF('LK HA'!$B$165:$AZ$182,{"",2,3,4,5,6,7,8,9,10,11,12,13,14,15,16,17,18,19,20}&amp;$C62)*{1,2,3,4,5,6,7,8,9,10,11,12,13,14,15,16,17,18,19,20})</f>
        <v>0</v>
      </c>
      <c r="K62" s="258">
        <f>SUM(COUNTIF('LK HA'!$B$183:$AZ$209,{"",2,3,4,5,6,7,8,9,10,11,12,13,14,15,16,17,18,19,20}&amp;$C62)*{1,2,3,4,5,6,7,8,9,10,11,12,13,14,15,16,17,18,19,20})</f>
        <v>0</v>
      </c>
      <c r="L62" s="258" cm="1">
        <f t="array" ref="L62">SUM(COUNTIF('LK HA'!$B$210:$AZ$235,{"",2,3,4,5,6,7,8,9,10,11,12,13,14,15,16,17,18,19,20}&amp;$C62)*{1,2,3,4,5,6,7,8,9,10,11,12,13,14,15,16,17,18,19,20})</f>
        <v>0</v>
      </c>
      <c r="M62" s="258" cm="1">
        <f t="array" ref="M62">SUM(COUNTIF('LK HA'!$B$236:$AZ$254,{"",2,3,4,5,6,7,8,9,10,11,12,13,14,15,16,17,18,19,20}&amp;$C62)*{1,2,3,4,5,6,7,8,9,10,11,12,13,14,15,16,17,18,19,20})</f>
        <v>0</v>
      </c>
      <c r="N62" s="258" cm="1">
        <f t="array" ref="N62">SUM(COUNTIF('LK HA'!$B$255:$AZ$261,{"",2,3,4,5,6,7,8,9,10,11,12,13,14,15,16,17,18,19,20}&amp;$C62)*{1,2,3,4,5,6,7,8,9,10,11,12,13,14,15,16,17,18,19,20})</f>
        <v>0</v>
      </c>
      <c r="O62" s="258" cm="1">
        <f t="array" ref="O62">SUM(COUNTIF('LK HA'!$B$262:$AZ$288,{"",2,3,4,5,6,7,8,9,10,11,12,13,14,15,16,17,18,19,20}&amp;$C62)*{1,2,3,4,5,6,7,8,9,10,11,12,13,14,15,16,17,18,19,20})</f>
        <v>0</v>
      </c>
      <c r="P62" s="258" cm="1">
        <f t="array" ref="P62">SUM(COUNTIF('LK HA'!$B$289:$AZ$304,{"",2,3,4,5,6,7,8,9,10,11,12,13,14,15,16,17,18,19,20}&amp;$C62)*{1,2,3,4,5,6,7,8,9,10,11,12,13,14,15,16,17,18,19,20})</f>
        <v>0</v>
      </c>
      <c r="Q62" s="258" cm="1">
        <f t="array" ref="Q62">SUM(COUNTIF('LK HA'!$B$305:$AZ$350,{"",2,3,4,5,6,7,8,9,10,11,12,13,14,15,16,17,18,19,20}&amp;$C62)*{1,2,3,4,5,6,7,8,9,10,11,12,13,14,15,16,17,18,19,20})</f>
        <v>0</v>
      </c>
      <c r="R62" s="258" cm="1">
        <f t="array" ref="R62">SUM(COUNTIF('LK HA'!$B$351:$AZ$375,{"",2,3,4,5,6,7,8,9,10,11,12,13,14,15,16,17,18,19,20}&amp;$C62)*{1,2,3,4,5,6,7,8,9,10,11,12,13,14,15,16,17,18,19,20})</f>
        <v>0</v>
      </c>
      <c r="S62" s="258" cm="1">
        <f t="array" ref="S62">SUM(COUNTIF('LK HA'!$B$376:$AZ$413,{"",2,3,4,5,6,7,8,9,10,11,12,13,14,15,16,17,18,19,20}&amp;$C62)*{1,2,3,4,5,6,7,8,9,10,11,12,13,14,15,16,17,18,19,20})</f>
        <v>0</v>
      </c>
      <c r="T62" s="258" cm="1">
        <f t="array" ref="T62">SUM(COUNTIF('LK HA'!$B$414:$AZ$460,{"",2,3,4,5,6,7,8,9,10,11,12,13,14,15,16,17,18,19,20}&amp;$C62)*{1,2,3,4,5,6,7,8,9,10,11,12,13,14,15,16,17,18,19,20})</f>
        <v>0</v>
      </c>
      <c r="U62" s="258" cm="1">
        <f t="array" ref="U62">SUM(COUNTIF('LK HA'!$B$461:$AZ$497,{"",2,3,4,5,6,7,8,9,10,11,12,13,14,15,16,17,18,19,20}&amp;$C62)*{1,2,3,4,5,6,7,8,9,10,11,12,13,14,15,16,17,18,19,20})</f>
        <v>0</v>
      </c>
      <c r="V62" s="258" cm="1">
        <f t="array" ref="V62">SUM(COUNTIF('LK HA'!$B$498:$AZ$553,{"",2,3,4,5,6,7,8,9,10,11,12,13,14,15,16,17,18,19,20}&amp;$C62)*{1,2,3,4,5,6,7,8,9,10,11,12,13,14,15,16,17,18,19,20})</f>
        <v>0</v>
      </c>
      <c r="W62" s="258" cm="1">
        <f t="array" ref="W62">SUM(COUNTIF('LK HA'!$B$554:$AZ$585,{"",2,3,4,5,6,7,8,9,10,11,12,13,14,15,16,17,18,19,20}&amp;$C62)*{1,2,3,4,5,6,7,8,9,10,11,12,13,14,15,16,17,18,19,20})</f>
        <v>0</v>
      </c>
      <c r="X62" s="258" cm="1">
        <f t="array" ref="X62">SUM(COUNTIF('LK HA'!$B$586:$AZ$609,{"",2,3,4,5,6,7,8,9,10,11,12,13,14,15,16,17,18,19,20}&amp;$C62)*{1,2,3,4,5,6,7,8,9,10,11,12,13,14,15,16,17,18,19,20})</f>
        <v>0</v>
      </c>
      <c r="Y62" s="258" cm="1">
        <f t="array" ref="Y62">SUM(COUNTIF('LK HA'!$B$610:$AZ$616,{"",2,3,4,5,6,7,8,9,10,11,12,13,14,15,16,17,18,19,20}&amp;$C62)*{1,2,3,4,5,6,7,8,9,10,11,12,13,14,15,16,17,18,19,20})</f>
        <v>0</v>
      </c>
      <c r="Z62" s="258" cm="1">
        <f t="array" ref="Z62">SUM(COUNTIF('LK HA'!$B$617:$AZ$625,{"",2,3,4,5,6,7,8,9,10,11,12,13,14,15,16,17,18,19,20}&amp;$C62)*{1,2,3,4,5,6,7,8,9,10,11,12,13,14,15,16,17,18,19,20})</f>
        <v>0</v>
      </c>
      <c r="AA62" s="258" cm="1">
        <f t="array" ref="AA62">SUM(COUNTIF('LK HA'!$B$626:$AZ$633,{"",2,3,4,5,6,7,8,9,10,11,12,13,14,15,16,17,18,19,20}&amp;$C62)*{1,2,3,4,5,6,7,8,9,10,11,12,13,14,15,16,17,18,19,20})</f>
        <v>0</v>
      </c>
      <c r="AB62" s="258" cm="1">
        <f t="array" ref="AB62">SUM(COUNTIF('LK HA'!$B$634:$AZ$646,{"",2,3,4,5,6,7,8,9,10,11,12,13,14,15,16,17,18,19,20}&amp;$C62)*{1,2,3,4,5,6,7,8,9,10,11,12,13,14,15,16,17,18,19,20})</f>
        <v>0</v>
      </c>
      <c r="AC62" s="258" cm="1">
        <f t="array" ref="AC62">SUM(COUNTIF('LK HA'!$B$647:$AZ$677,{"",2,3,4,5,6,7,8,9,10,11,12,13,14,15,16,17,18,19,20}&amp;$C62)*{1,2,3,4,5,6,7,8,9,10,11,12,13,14,15,16,17,18,19,20})</f>
        <v>0</v>
      </c>
      <c r="AD62" s="258" cm="1">
        <f t="array" ref="AD62">SUM(COUNTIF('LK HA'!$B$678:$AZ$692,{"",2,3,4,5,6,7,8,9,10,11,12,13,14,15,16,17,18,19,20}&amp;$C62)*{1,2,3,4,5,6,7,8,9,10,11,12,13,14,15,16,17,18,19,20})</f>
        <v>0</v>
      </c>
      <c r="AE62" s="258" cm="1">
        <f t="array" ref="AE62">SUM(COUNTIF('LK HA'!$B$693:$AZ$700,{"",2,3,4,5,6,7,8,9,10,11,12,13,14,15,16,17,18,19,20}&amp;$C62)*{1,2,3,4,5,6,7,8,9,10,11,12,13,14,15,16,17,18,19,20})</f>
        <v>0</v>
      </c>
      <c r="AF62" s="258" cm="1">
        <f t="array" ref="AF62">SUM(COUNTIF('LK HA'!$B$701:$AZ$719,{"",2,3,4,5,6,7,8,9,10,11,12,13,14,15,16,17,18,19,20}&amp;$C62)*{1,2,3,4,5,6,7,8,9,10,11,12,13,14,15,16,17,18,19,20})</f>
        <v>0</v>
      </c>
      <c r="AG62" s="258" cm="1">
        <f t="array" ref="AG62">SUM(COUNTIF('LK HA'!$B$720:$AZ$728,{"",2,3,4,5,6,7,8,9,10,11,12,13,14,15,16,17,18,19,20}&amp;$C62)*{1,2,3,4,5,6,7,8,9,10,11,12,13,14,15,16,17,18,19,20})</f>
        <v>0</v>
      </c>
      <c r="AH62" s="258" cm="1">
        <f t="array" ref="AH62">SUM(COUNTIF('LK HA'!$B$729:$AZ$737,{"",2,3,4,5,6,7,8,9,10,11,12,13,14,15,16,17,18,19,20}&amp;$C62)*{1,2,3,4,5,6,7,8,9,10,11,12,13,14,15,16,17,18,19,20})</f>
        <v>0</v>
      </c>
      <c r="AI62" s="258" cm="1">
        <f t="array" ref="AI62">SUM(COUNTIF('LK HA'!$B$738:$AZ$744,{"",2,3,4,5,6,7,8,9,10,11,12,13,14,15,16,17,18,19,20}&amp;$C62)*{1,2,3,4,5,6,7,8,9,10,11,12,13,14,15,16,17,18,19,20})</f>
        <v>0</v>
      </c>
      <c r="AJ62" s="258" cm="1">
        <f t="array" ref="AJ62">SUM(COUNTIF('LK HA'!$B$745:$AZ$751,{"",2,3,4,5,6,7,8,9,10,11,12,13,14,15,16,17,18,19,20}&amp;$C62)*{1,2,3,4,5,6,7,8,9,10,11,12,13,14,15,16,17,18,19,20})</f>
        <v>0</v>
      </c>
      <c r="AK62" s="258" cm="1">
        <f t="array" ref="AK62">SUM(COUNTIF('LK HA'!$B$752:$AZ$765,{"",2,3,4,5,6,7,8,9,10,11,12,13,14,15,16,17,18,19,20}&amp;$C62)*{1,2,3,4,5,6,7,8,9,10,11,12,13,14,15,16,17,18,19,20})</f>
        <v>0</v>
      </c>
      <c r="AL62" s="258" cm="1">
        <f t="array" ref="AL62">SUM(COUNTIF('LK HA'!$B$766:$AZ$773,{"",2,3,4,5,6,7,8,9,10,11,12,13,14,15,16,17,18,19,20}&amp;$C62)*{1,2,3,4,5,6,7,8,9,10,11,12,13,14,15,16,17,18,19,20})</f>
        <v>0</v>
      </c>
      <c r="AM62" s="258" cm="1">
        <f t="array" ref="AM62">SUM(COUNTIF('LK HA'!$B$774:$AZ$791,{"",2,3,4,5,6,7,8,9,10,11,12,13,14,15,16,17,18,19,20}&amp;$C62)*{1,2,3,4,5,6,7,8,9,10,11,12,13,14,15,16,17,18,19,20})</f>
        <v>0</v>
      </c>
      <c r="AN62" s="43">
        <f t="shared" si="8"/>
        <v>0</v>
      </c>
      <c r="AO62" s="48"/>
      <c r="AP62" s="258" cm="1">
        <f t="array" ref="AP62">SUM(COUNTIF('LK HA'!$B$7:$AZ$791,{"",2,3,4,5,6,7,8,9,10,11,12,13,14,15,16,17,18,19,20}&amp;$C62)*{1,2,3,4,5,6,7,8,9,10,11,12,13,14,15,16,17,18,19,20})</f>
        <v>0</v>
      </c>
      <c r="AQ62" s="39">
        <v>1.6</v>
      </c>
      <c r="AR62" s="39">
        <v>0.6</v>
      </c>
      <c r="AS62" s="56">
        <f>AN62*AQ62*AR62</f>
        <v>0</v>
      </c>
    </row>
    <row r="63" spans="1:45" ht="15.6">
      <c r="A63" s="106">
        <f>IF(AN63=0,"ẩn",MAX($A$5:$A62)+1)</f>
        <v>25</v>
      </c>
      <c r="B63" s="110" t="s">
        <v>460</v>
      </c>
      <c r="C63" s="111" t="s">
        <v>455</v>
      </c>
      <c r="D63" s="111" t="s">
        <v>10</v>
      </c>
      <c r="E63" s="259" cm="1">
        <f t="array" ref="E63">SUM(COUNTIF('LK HA'!$B$7:$AZ$64,{"",2,3,4,5,6,7,8,9,10,11,12,13,14,15,16,17,18,19,20}&amp;$C63)*{1,2,3,4,5,6,7,8,9,10,11,12,13,14,15,16,17,18,19,20})</f>
        <v>0</v>
      </c>
      <c r="F63" s="259" cm="1">
        <f t="array" ref="F63">SUM(COUNTIF('LK HA'!$B$65:$AZ$75,{"",2,3,4,5,6,7,8,9,10,11,12,13,14,15,16,17,18,19,20}&amp;$C63)*{1,2,3,4,5,6,7,8,9,10,11,12,13,14,15,16,17,18,19,20})</f>
        <v>0</v>
      </c>
      <c r="G63" s="259" cm="1">
        <f t="array" ref="G63">SUM(COUNTIF('LK HA'!$B$76:$AZ$96,{"",2,3,4,5,6,7,8,9,10,11,12,13,14,15,16,17,18,19,20}&amp;$C63)*{1,2,3,4,5,6,7,8,9,10,11,12,13,14,15,16,17,18,19,20})</f>
        <v>0</v>
      </c>
      <c r="H63" s="259" cm="1">
        <f t="array" ref="H63">SUM(COUNTIF('LK HA'!$B$97:$AZ$160,{"",2,3,4,5,6,7,8,9,10,11,12,13,14,15,16,17,18,19,20}&amp;$C63)*{1,2,3,4,5,6,7,8,9,10,11,12,13,14,15,16,17,18,19,20})</f>
        <v>0</v>
      </c>
      <c r="I63" s="259" cm="1">
        <f t="array" ref="I63">SUM(COUNTIF('LK HA'!$B$161:$AZ$164,{"",2,3,4,5,6,7,8,9,10,11,12,13,14,15,16,17,18,19,20}&amp;$C63)*{1,2,3,4,5,6,7,8,9,10,11,12,13,14,15,16,17,18,19,20})</f>
        <v>0</v>
      </c>
      <c r="J63" s="259" cm="1">
        <f t="array" ref="J63">SUM(COUNTIF('LK HA'!$B$165:$AZ$182,{"",2,3,4,5,6,7,8,9,10,11,12,13,14,15,16,17,18,19,20}&amp;$C63)*{1,2,3,4,5,6,7,8,9,10,11,12,13,14,15,16,17,18,19,20})</f>
        <v>4</v>
      </c>
      <c r="K63" s="259">
        <f>SUM(COUNTIF('LK HA'!$B$183:$AZ$209,{"",2,3,4,5,6,7,8,9,10,11,12,13,14,15,16,17,18,19,20}&amp;$C63)*{1,2,3,4,5,6,7,8,9,10,11,12,13,14,15,16,17,18,19,20})</f>
        <v>2</v>
      </c>
      <c r="L63" s="259" cm="1">
        <f t="array" ref="L63">SUM(COUNTIF('LK HA'!$B$210:$AZ$235,{"",2,3,4,5,6,7,8,9,10,11,12,13,14,15,16,17,18,19,20}&amp;$C63)*{1,2,3,4,5,6,7,8,9,10,11,12,13,14,15,16,17,18,19,20})</f>
        <v>0</v>
      </c>
      <c r="M63" s="259" cm="1">
        <f t="array" ref="M63">SUM(COUNTIF('LK HA'!$B$236:$AZ$254,{"",2,3,4,5,6,7,8,9,10,11,12,13,14,15,16,17,18,19,20}&amp;$C63)*{1,2,3,4,5,6,7,8,9,10,11,12,13,14,15,16,17,18,19,20})</f>
        <v>2</v>
      </c>
      <c r="N63" s="259" cm="1">
        <f t="array" ref="N63">SUM(COUNTIF('LK HA'!$B$255:$AZ$261,{"",2,3,4,5,6,7,8,9,10,11,12,13,14,15,16,17,18,19,20}&amp;$C63)*{1,2,3,4,5,6,7,8,9,10,11,12,13,14,15,16,17,18,19,20})</f>
        <v>2</v>
      </c>
      <c r="O63" s="259" cm="1">
        <f t="array" ref="O63">SUM(COUNTIF('LK HA'!$B$262:$AZ$288,{"",2,3,4,5,6,7,8,9,10,11,12,13,14,15,16,17,18,19,20}&amp;$C63)*{1,2,3,4,5,6,7,8,9,10,11,12,13,14,15,16,17,18,19,20})</f>
        <v>5</v>
      </c>
      <c r="P63" s="259" cm="1">
        <f t="array" ref="P63">SUM(COUNTIF('LK HA'!$B$289:$AZ$304,{"",2,3,4,5,6,7,8,9,10,11,12,13,14,15,16,17,18,19,20}&amp;$C63)*{1,2,3,4,5,6,7,8,9,10,11,12,13,14,15,16,17,18,19,20})</f>
        <v>0</v>
      </c>
      <c r="Q63" s="259" cm="1">
        <f t="array" ref="Q63">SUM(COUNTIF('LK HA'!$B$305:$AZ$350,{"",2,3,4,5,6,7,8,9,10,11,12,13,14,15,16,17,18,19,20}&amp;$C63)*{1,2,3,4,5,6,7,8,9,10,11,12,13,14,15,16,17,18,19,20})</f>
        <v>0</v>
      </c>
      <c r="R63" s="259" cm="1">
        <f t="array" ref="R63">SUM(COUNTIF('LK HA'!$B$351:$AZ$375,{"",2,3,4,5,6,7,8,9,10,11,12,13,14,15,16,17,18,19,20}&amp;$C63)*{1,2,3,4,5,6,7,8,9,10,11,12,13,14,15,16,17,18,19,20})</f>
        <v>3</v>
      </c>
      <c r="S63" s="259" cm="1">
        <f t="array" ref="S63">SUM(COUNTIF('LK HA'!$B$376:$AZ$413,{"",2,3,4,5,6,7,8,9,10,11,12,13,14,15,16,17,18,19,20}&amp;$C63)*{1,2,3,4,5,6,7,8,9,10,11,12,13,14,15,16,17,18,19,20})</f>
        <v>1</v>
      </c>
      <c r="T63" s="259" cm="1">
        <f t="array" ref="T63">SUM(COUNTIF('LK HA'!$B$414:$AZ$460,{"",2,3,4,5,6,7,8,9,10,11,12,13,14,15,16,17,18,19,20}&amp;$C63)*{1,2,3,4,5,6,7,8,9,10,11,12,13,14,15,16,17,18,19,20})</f>
        <v>0</v>
      </c>
      <c r="U63" s="259" cm="1">
        <f t="array" ref="U63">SUM(COUNTIF('LK HA'!$B$461:$AZ$497,{"",2,3,4,5,6,7,8,9,10,11,12,13,14,15,16,17,18,19,20}&amp;$C63)*{1,2,3,4,5,6,7,8,9,10,11,12,13,14,15,16,17,18,19,20})</f>
        <v>0</v>
      </c>
      <c r="V63" s="259" cm="1">
        <f t="array" ref="V63">SUM(COUNTIF('LK HA'!$B$498:$AZ$553,{"",2,3,4,5,6,7,8,9,10,11,12,13,14,15,16,17,18,19,20}&amp;$C63)*{1,2,3,4,5,6,7,8,9,10,11,12,13,14,15,16,17,18,19,20})</f>
        <v>1</v>
      </c>
      <c r="W63" s="259" cm="1">
        <f t="array" ref="W63">SUM(COUNTIF('LK HA'!$B$554:$AZ$585,{"",2,3,4,5,6,7,8,9,10,11,12,13,14,15,16,17,18,19,20}&amp;$C63)*{1,2,3,4,5,6,7,8,9,10,11,12,13,14,15,16,17,18,19,20})</f>
        <v>0</v>
      </c>
      <c r="X63" s="259" cm="1">
        <f t="array" ref="X63">SUM(COUNTIF('LK HA'!$B$586:$AZ$609,{"",2,3,4,5,6,7,8,9,10,11,12,13,14,15,16,17,18,19,20}&amp;$C63)*{1,2,3,4,5,6,7,8,9,10,11,12,13,14,15,16,17,18,19,20})</f>
        <v>0</v>
      </c>
      <c r="Y63" s="259" cm="1">
        <f t="array" ref="Y63">SUM(COUNTIF('LK HA'!$B$610:$AZ$616,{"",2,3,4,5,6,7,8,9,10,11,12,13,14,15,16,17,18,19,20}&amp;$C63)*{1,2,3,4,5,6,7,8,9,10,11,12,13,14,15,16,17,18,19,20})</f>
        <v>0</v>
      </c>
      <c r="Z63" s="259" cm="1">
        <f t="array" ref="Z63">SUM(COUNTIF('LK HA'!$B$617:$AZ$625,{"",2,3,4,5,6,7,8,9,10,11,12,13,14,15,16,17,18,19,20}&amp;$C63)*{1,2,3,4,5,6,7,8,9,10,11,12,13,14,15,16,17,18,19,20})</f>
        <v>0</v>
      </c>
      <c r="AA63" s="259" cm="1">
        <f t="array" ref="AA63">SUM(COUNTIF('LK HA'!$B$626:$AZ$633,{"",2,3,4,5,6,7,8,9,10,11,12,13,14,15,16,17,18,19,20}&amp;$C63)*{1,2,3,4,5,6,7,8,9,10,11,12,13,14,15,16,17,18,19,20})</f>
        <v>0</v>
      </c>
      <c r="AB63" s="259" cm="1">
        <f t="array" ref="AB63">SUM(COUNTIF('LK HA'!$B$634:$AZ$646,{"",2,3,4,5,6,7,8,9,10,11,12,13,14,15,16,17,18,19,20}&amp;$C63)*{1,2,3,4,5,6,7,8,9,10,11,12,13,14,15,16,17,18,19,20})</f>
        <v>0</v>
      </c>
      <c r="AC63" s="259" cm="1">
        <f t="array" ref="AC63">SUM(COUNTIF('LK HA'!$B$647:$AZ$677,{"",2,3,4,5,6,7,8,9,10,11,12,13,14,15,16,17,18,19,20}&amp;$C63)*{1,2,3,4,5,6,7,8,9,10,11,12,13,14,15,16,17,18,19,20})</f>
        <v>0</v>
      </c>
      <c r="AD63" s="259" cm="1">
        <f t="array" ref="AD63">SUM(COUNTIF('LK HA'!$B$678:$AZ$692,{"",2,3,4,5,6,7,8,9,10,11,12,13,14,15,16,17,18,19,20}&amp;$C63)*{1,2,3,4,5,6,7,8,9,10,11,12,13,14,15,16,17,18,19,20})</f>
        <v>0</v>
      </c>
      <c r="AE63" s="259" cm="1">
        <f t="array" ref="AE63">SUM(COUNTIF('LK HA'!$B$693:$AZ$700,{"",2,3,4,5,6,7,8,9,10,11,12,13,14,15,16,17,18,19,20}&amp;$C63)*{1,2,3,4,5,6,7,8,9,10,11,12,13,14,15,16,17,18,19,20})</f>
        <v>2</v>
      </c>
      <c r="AF63" s="259" cm="1">
        <f t="array" ref="AF63">SUM(COUNTIF('LK HA'!$B$701:$AZ$719,{"",2,3,4,5,6,7,8,9,10,11,12,13,14,15,16,17,18,19,20}&amp;$C63)*{1,2,3,4,5,6,7,8,9,10,11,12,13,14,15,16,17,18,19,20})</f>
        <v>0</v>
      </c>
      <c r="AG63" s="259" cm="1">
        <f t="array" ref="AG63">SUM(COUNTIF('LK HA'!$B$720:$AZ$728,{"",2,3,4,5,6,7,8,9,10,11,12,13,14,15,16,17,18,19,20}&amp;$C63)*{1,2,3,4,5,6,7,8,9,10,11,12,13,14,15,16,17,18,19,20})</f>
        <v>3</v>
      </c>
      <c r="AH63" s="259" cm="1">
        <f t="array" ref="AH63">SUM(COUNTIF('LK HA'!$B$729:$AZ$737,{"",2,3,4,5,6,7,8,9,10,11,12,13,14,15,16,17,18,19,20}&amp;$C63)*{1,2,3,4,5,6,7,8,9,10,11,12,13,14,15,16,17,18,19,20})</f>
        <v>2</v>
      </c>
      <c r="AI63" s="259" cm="1">
        <f t="array" ref="AI63">SUM(COUNTIF('LK HA'!$B$738:$AZ$744,{"",2,3,4,5,6,7,8,9,10,11,12,13,14,15,16,17,18,19,20}&amp;$C63)*{1,2,3,4,5,6,7,8,9,10,11,12,13,14,15,16,17,18,19,20})</f>
        <v>1</v>
      </c>
      <c r="AJ63" s="259" cm="1">
        <f t="array" ref="AJ63">SUM(COUNTIF('LK HA'!$B$745:$AZ$751,{"",2,3,4,5,6,7,8,9,10,11,12,13,14,15,16,17,18,19,20}&amp;$C63)*{1,2,3,4,5,6,7,8,9,10,11,12,13,14,15,16,17,18,19,20})</f>
        <v>2</v>
      </c>
      <c r="AK63" s="259" cm="1">
        <f t="array" ref="AK63">SUM(COUNTIF('LK HA'!$B$752:$AZ$765,{"",2,3,4,5,6,7,8,9,10,11,12,13,14,15,16,17,18,19,20}&amp;$C63)*{1,2,3,4,5,6,7,8,9,10,11,12,13,14,15,16,17,18,19,20})</f>
        <v>4</v>
      </c>
      <c r="AL63" s="259" cm="1">
        <f t="array" ref="AL63">SUM(COUNTIF('LK HA'!$B$766:$AZ$773,{"",2,3,4,5,6,7,8,9,10,11,12,13,14,15,16,17,18,19,20}&amp;$C63)*{1,2,3,4,5,6,7,8,9,10,11,12,13,14,15,16,17,18,19,20})</f>
        <v>2</v>
      </c>
      <c r="AM63" s="259" cm="1">
        <f t="array" ref="AM63">SUM(COUNTIF('LK HA'!$B$774:$AZ$791,{"",2,3,4,5,6,7,8,9,10,11,12,13,14,15,16,17,18,19,20}&amp;$C63)*{1,2,3,4,5,6,7,8,9,10,11,12,13,14,15,16,17,18,19,20})</f>
        <v>4</v>
      </c>
      <c r="AN63" s="346">
        <f t="shared" si="8"/>
        <v>40</v>
      </c>
      <c r="AO63" s="115"/>
      <c r="AP63" s="259" cm="1">
        <f t="array" ref="AP63">SUM(COUNTIF('LK HA'!$B$7:$AZ$791,{"",2,3,4,5,6,7,8,9,10,11,12,13,14,15,16,17,18,19,20}&amp;$C63)*{1,2,3,4,5,6,7,8,9,10,11,12,13,14,15,16,17,18,19,20})</f>
        <v>40</v>
      </c>
      <c r="AQ63" s="102">
        <v>1.6</v>
      </c>
      <c r="AR63" s="102">
        <v>0.6</v>
      </c>
      <c r="AS63" s="118">
        <f>AN63*AQ63*AR63</f>
        <v>38.4</v>
      </c>
    </row>
    <row r="64" spans="1:45" s="39" customFormat="1" ht="15.6" hidden="1">
      <c r="A64" s="40" t="str">
        <f>IF(AN64=0,"ẩn",MAX($A$5:$A63)+1)</f>
        <v>ẩn</v>
      </c>
      <c r="B64" s="45" t="s">
        <v>410</v>
      </c>
      <c r="C64" s="46" t="s">
        <v>232</v>
      </c>
      <c r="D64" s="46" t="s">
        <v>10</v>
      </c>
      <c r="E64" s="258" cm="1">
        <f t="array" ref="E64">SUM(COUNTIF('LK HA'!$B$7:$AZ$64,{"",2,3,4,5,6,7,8,9,10,11,12,13,14,15,16,17,18,19,20}&amp;$C64)*{1,2,3,4,5,6,7,8,9,10,11,12,13,14,15,16,17,18,19,20})</f>
        <v>0</v>
      </c>
      <c r="F64" s="258" cm="1">
        <f t="array" ref="F64">SUM(COUNTIF('LK HA'!$B$65:$AZ$75,{"",2,3,4,5,6,7,8,9,10,11,12,13,14,15,16,17,18,19,20}&amp;$C64)*{1,2,3,4,5,6,7,8,9,10,11,12,13,14,15,16,17,18,19,20})</f>
        <v>0</v>
      </c>
      <c r="G64" s="258" cm="1">
        <f t="array" ref="G64">SUM(COUNTIF('LK HA'!$B$76:$AZ$96,{"",2,3,4,5,6,7,8,9,10,11,12,13,14,15,16,17,18,19,20}&amp;$C64)*{1,2,3,4,5,6,7,8,9,10,11,12,13,14,15,16,17,18,19,20})</f>
        <v>0</v>
      </c>
      <c r="H64" s="258" cm="1">
        <f t="array" ref="H64">SUM(COUNTIF('LK HA'!$B$97:$AZ$160,{"",2,3,4,5,6,7,8,9,10,11,12,13,14,15,16,17,18,19,20}&amp;$C64)*{1,2,3,4,5,6,7,8,9,10,11,12,13,14,15,16,17,18,19,20})</f>
        <v>0</v>
      </c>
      <c r="I64" s="258" cm="1">
        <f t="array" ref="I64">SUM(COUNTIF('LK HA'!$B$161:$AZ$164,{"",2,3,4,5,6,7,8,9,10,11,12,13,14,15,16,17,18,19,20}&amp;$C64)*{1,2,3,4,5,6,7,8,9,10,11,12,13,14,15,16,17,18,19,20})</f>
        <v>0</v>
      </c>
      <c r="J64" s="258" cm="1">
        <f t="array" ref="J64">SUM(COUNTIF('LK HA'!$B$165:$AZ$182,{"",2,3,4,5,6,7,8,9,10,11,12,13,14,15,16,17,18,19,20}&amp;$C64)*{1,2,3,4,5,6,7,8,9,10,11,12,13,14,15,16,17,18,19,20})</f>
        <v>0</v>
      </c>
      <c r="K64" s="258">
        <f>SUM(COUNTIF('LK HA'!$B$183:$AZ$209,{"",2,3,4,5,6,7,8,9,10,11,12,13,14,15,16,17,18,19,20}&amp;$C64)*{1,2,3,4,5,6,7,8,9,10,11,12,13,14,15,16,17,18,19,20})</f>
        <v>0</v>
      </c>
      <c r="L64" s="258" cm="1">
        <f t="array" ref="L64">SUM(COUNTIF('LK HA'!$B$210:$AZ$235,{"",2,3,4,5,6,7,8,9,10,11,12,13,14,15,16,17,18,19,20}&amp;$C64)*{1,2,3,4,5,6,7,8,9,10,11,12,13,14,15,16,17,18,19,20})</f>
        <v>0</v>
      </c>
      <c r="M64" s="258" cm="1">
        <f t="array" ref="M64">SUM(COUNTIF('LK HA'!$B$236:$AZ$254,{"",2,3,4,5,6,7,8,9,10,11,12,13,14,15,16,17,18,19,20}&amp;$C64)*{1,2,3,4,5,6,7,8,9,10,11,12,13,14,15,16,17,18,19,20})</f>
        <v>0</v>
      </c>
      <c r="N64" s="258" cm="1">
        <f t="array" ref="N64">SUM(COUNTIF('LK HA'!$B$255:$AZ$261,{"",2,3,4,5,6,7,8,9,10,11,12,13,14,15,16,17,18,19,20}&amp;$C64)*{1,2,3,4,5,6,7,8,9,10,11,12,13,14,15,16,17,18,19,20})</f>
        <v>0</v>
      </c>
      <c r="O64" s="258" cm="1">
        <f t="array" ref="O64">SUM(COUNTIF('LK HA'!$B$262:$AZ$288,{"",2,3,4,5,6,7,8,9,10,11,12,13,14,15,16,17,18,19,20}&amp;$C64)*{1,2,3,4,5,6,7,8,9,10,11,12,13,14,15,16,17,18,19,20})</f>
        <v>0</v>
      </c>
      <c r="P64" s="258" cm="1">
        <f t="array" ref="P64">SUM(COUNTIF('LK HA'!$B$289:$AZ$304,{"",2,3,4,5,6,7,8,9,10,11,12,13,14,15,16,17,18,19,20}&amp;$C64)*{1,2,3,4,5,6,7,8,9,10,11,12,13,14,15,16,17,18,19,20})</f>
        <v>0</v>
      </c>
      <c r="Q64" s="258" cm="1">
        <f t="array" ref="Q64">SUM(COUNTIF('LK HA'!$B$305:$AZ$350,{"",2,3,4,5,6,7,8,9,10,11,12,13,14,15,16,17,18,19,20}&amp;$C64)*{1,2,3,4,5,6,7,8,9,10,11,12,13,14,15,16,17,18,19,20})</f>
        <v>0</v>
      </c>
      <c r="R64" s="258" cm="1">
        <f t="array" ref="R64">SUM(COUNTIF('LK HA'!$B$351:$AZ$375,{"",2,3,4,5,6,7,8,9,10,11,12,13,14,15,16,17,18,19,20}&amp;$C64)*{1,2,3,4,5,6,7,8,9,10,11,12,13,14,15,16,17,18,19,20})</f>
        <v>0</v>
      </c>
      <c r="S64" s="258" cm="1">
        <f t="array" ref="S64">SUM(COUNTIF('LK HA'!$B$376:$AZ$413,{"",2,3,4,5,6,7,8,9,10,11,12,13,14,15,16,17,18,19,20}&amp;$C64)*{1,2,3,4,5,6,7,8,9,10,11,12,13,14,15,16,17,18,19,20})</f>
        <v>0</v>
      </c>
      <c r="T64" s="258" cm="1">
        <f t="array" ref="T64">SUM(COUNTIF('LK HA'!$B$414:$AZ$460,{"",2,3,4,5,6,7,8,9,10,11,12,13,14,15,16,17,18,19,20}&amp;$C64)*{1,2,3,4,5,6,7,8,9,10,11,12,13,14,15,16,17,18,19,20})</f>
        <v>0</v>
      </c>
      <c r="U64" s="258" cm="1">
        <f t="array" ref="U64">SUM(COUNTIF('LK HA'!$B$461:$AZ$497,{"",2,3,4,5,6,7,8,9,10,11,12,13,14,15,16,17,18,19,20}&amp;$C64)*{1,2,3,4,5,6,7,8,9,10,11,12,13,14,15,16,17,18,19,20})</f>
        <v>0</v>
      </c>
      <c r="V64" s="258" cm="1">
        <f t="array" ref="V64">SUM(COUNTIF('LK HA'!$B$498:$AZ$553,{"",2,3,4,5,6,7,8,9,10,11,12,13,14,15,16,17,18,19,20}&amp;$C64)*{1,2,3,4,5,6,7,8,9,10,11,12,13,14,15,16,17,18,19,20})</f>
        <v>0</v>
      </c>
      <c r="W64" s="258" cm="1">
        <f t="array" ref="W64">SUM(COUNTIF('LK HA'!$B$554:$AZ$585,{"",2,3,4,5,6,7,8,9,10,11,12,13,14,15,16,17,18,19,20}&amp;$C64)*{1,2,3,4,5,6,7,8,9,10,11,12,13,14,15,16,17,18,19,20})</f>
        <v>0</v>
      </c>
      <c r="X64" s="258" cm="1">
        <f t="array" ref="X64">SUM(COUNTIF('LK HA'!$B$586:$AZ$609,{"",2,3,4,5,6,7,8,9,10,11,12,13,14,15,16,17,18,19,20}&amp;$C64)*{1,2,3,4,5,6,7,8,9,10,11,12,13,14,15,16,17,18,19,20})</f>
        <v>0</v>
      </c>
      <c r="Y64" s="258" cm="1">
        <f t="array" ref="Y64">SUM(COUNTIF('LK HA'!$B$610:$AZ$616,{"",2,3,4,5,6,7,8,9,10,11,12,13,14,15,16,17,18,19,20}&amp;$C64)*{1,2,3,4,5,6,7,8,9,10,11,12,13,14,15,16,17,18,19,20})</f>
        <v>0</v>
      </c>
      <c r="Z64" s="258" cm="1">
        <f t="array" ref="Z64">SUM(COUNTIF('LK HA'!$B$617:$AZ$625,{"",2,3,4,5,6,7,8,9,10,11,12,13,14,15,16,17,18,19,20}&amp;$C64)*{1,2,3,4,5,6,7,8,9,10,11,12,13,14,15,16,17,18,19,20})</f>
        <v>0</v>
      </c>
      <c r="AA64" s="258" cm="1">
        <f t="array" ref="AA64">SUM(COUNTIF('LK HA'!$B$626:$AZ$633,{"",2,3,4,5,6,7,8,9,10,11,12,13,14,15,16,17,18,19,20}&amp;$C64)*{1,2,3,4,5,6,7,8,9,10,11,12,13,14,15,16,17,18,19,20})</f>
        <v>0</v>
      </c>
      <c r="AB64" s="258" cm="1">
        <f t="array" ref="AB64">SUM(COUNTIF('LK HA'!$B$634:$AZ$646,{"",2,3,4,5,6,7,8,9,10,11,12,13,14,15,16,17,18,19,20}&amp;$C64)*{1,2,3,4,5,6,7,8,9,10,11,12,13,14,15,16,17,18,19,20})</f>
        <v>0</v>
      </c>
      <c r="AC64" s="258" cm="1">
        <f t="array" ref="AC64">SUM(COUNTIF('LK HA'!$B$647:$AZ$677,{"",2,3,4,5,6,7,8,9,10,11,12,13,14,15,16,17,18,19,20}&amp;$C64)*{1,2,3,4,5,6,7,8,9,10,11,12,13,14,15,16,17,18,19,20})</f>
        <v>0</v>
      </c>
      <c r="AD64" s="258" cm="1">
        <f t="array" ref="AD64">SUM(COUNTIF('LK HA'!$B$678:$AZ$692,{"",2,3,4,5,6,7,8,9,10,11,12,13,14,15,16,17,18,19,20}&amp;$C64)*{1,2,3,4,5,6,7,8,9,10,11,12,13,14,15,16,17,18,19,20})</f>
        <v>0</v>
      </c>
      <c r="AE64" s="258" cm="1">
        <f t="array" ref="AE64">SUM(COUNTIF('LK HA'!$B$693:$AZ$700,{"",2,3,4,5,6,7,8,9,10,11,12,13,14,15,16,17,18,19,20}&amp;$C64)*{1,2,3,4,5,6,7,8,9,10,11,12,13,14,15,16,17,18,19,20})</f>
        <v>0</v>
      </c>
      <c r="AF64" s="258" cm="1">
        <f t="array" ref="AF64">SUM(COUNTIF('LK HA'!$B$701:$AZ$719,{"",2,3,4,5,6,7,8,9,10,11,12,13,14,15,16,17,18,19,20}&amp;$C64)*{1,2,3,4,5,6,7,8,9,10,11,12,13,14,15,16,17,18,19,20})</f>
        <v>0</v>
      </c>
      <c r="AG64" s="258" cm="1">
        <f t="array" ref="AG64">SUM(COUNTIF('LK HA'!$B$720:$AZ$728,{"",2,3,4,5,6,7,8,9,10,11,12,13,14,15,16,17,18,19,20}&amp;$C64)*{1,2,3,4,5,6,7,8,9,10,11,12,13,14,15,16,17,18,19,20})</f>
        <v>0</v>
      </c>
      <c r="AH64" s="258" cm="1">
        <f t="array" ref="AH64">SUM(COUNTIF('LK HA'!$B$729:$AZ$737,{"",2,3,4,5,6,7,8,9,10,11,12,13,14,15,16,17,18,19,20}&amp;$C64)*{1,2,3,4,5,6,7,8,9,10,11,12,13,14,15,16,17,18,19,20})</f>
        <v>0</v>
      </c>
      <c r="AI64" s="258" cm="1">
        <f t="array" ref="AI64">SUM(COUNTIF('LK HA'!$B$738:$AZ$744,{"",2,3,4,5,6,7,8,9,10,11,12,13,14,15,16,17,18,19,20}&amp;$C64)*{1,2,3,4,5,6,7,8,9,10,11,12,13,14,15,16,17,18,19,20})</f>
        <v>0</v>
      </c>
      <c r="AJ64" s="258" cm="1">
        <f t="array" ref="AJ64">SUM(COUNTIF('LK HA'!$B$745:$AZ$751,{"",2,3,4,5,6,7,8,9,10,11,12,13,14,15,16,17,18,19,20}&amp;$C64)*{1,2,3,4,5,6,7,8,9,10,11,12,13,14,15,16,17,18,19,20})</f>
        <v>0</v>
      </c>
      <c r="AK64" s="258" cm="1">
        <f t="array" ref="AK64">SUM(COUNTIF('LK HA'!$B$752:$AZ$765,{"",2,3,4,5,6,7,8,9,10,11,12,13,14,15,16,17,18,19,20}&amp;$C64)*{1,2,3,4,5,6,7,8,9,10,11,12,13,14,15,16,17,18,19,20})</f>
        <v>0</v>
      </c>
      <c r="AL64" s="258" cm="1">
        <f t="array" ref="AL64">SUM(COUNTIF('LK HA'!$B$766:$AZ$773,{"",2,3,4,5,6,7,8,9,10,11,12,13,14,15,16,17,18,19,20}&amp;$C64)*{1,2,3,4,5,6,7,8,9,10,11,12,13,14,15,16,17,18,19,20})</f>
        <v>0</v>
      </c>
      <c r="AM64" s="258" cm="1">
        <f t="array" ref="AM64">SUM(COUNTIF('LK HA'!$B$774:$AZ$791,{"",2,3,4,5,6,7,8,9,10,11,12,13,14,15,16,17,18,19,20}&amp;$C64)*{1,2,3,4,5,6,7,8,9,10,11,12,13,14,15,16,17,18,19,20})</f>
        <v>0</v>
      </c>
      <c r="AN64" s="43">
        <f t="shared" si="8"/>
        <v>0</v>
      </c>
      <c r="AO64" s="48"/>
      <c r="AP64" s="258" cm="1">
        <f t="array" ref="AP64">SUM(COUNTIF('LK HA'!$B$7:$AZ$791,{"",2,3,4,5,6,7,8,9,10,11,12,13,14,15,16,17,18,19,20}&amp;$C64)*{1,2,3,4,5,6,7,8,9,10,11,12,13,14,15,16,17,18,19,20})</f>
        <v>0</v>
      </c>
      <c r="AQ64" s="39">
        <v>1.95</v>
      </c>
      <c r="AR64" s="39">
        <v>1.2</v>
      </c>
      <c r="AS64" s="56">
        <f>AN64*AQ64*AR64</f>
        <v>0</v>
      </c>
    </row>
    <row r="65" spans="1:45" ht="15.6">
      <c r="A65" s="106">
        <f>IF(AN65=0,"ẩn",MAX($A$5:$A64)+1)</f>
        <v>26</v>
      </c>
      <c r="B65" s="110" t="s">
        <v>461</v>
      </c>
      <c r="C65" s="111" t="s">
        <v>453</v>
      </c>
      <c r="D65" s="111" t="s">
        <v>10</v>
      </c>
      <c r="E65" s="259" cm="1">
        <f t="array" ref="E65">SUM(COUNTIF('LK HA'!$B$7:$AZ$64,{"",2,3,4,5,6,7,8,9,10,11,12,13,14,15,16,17,18,19,20}&amp;$C65)*{1,2,3,4,5,6,7,8,9,10,11,12,13,14,15,16,17,18,19,20})</f>
        <v>0</v>
      </c>
      <c r="F65" s="259" cm="1">
        <f t="array" ref="F65">SUM(COUNTIF('LK HA'!$B$65:$AZ$75,{"",2,3,4,5,6,7,8,9,10,11,12,13,14,15,16,17,18,19,20}&amp;$C65)*{1,2,3,4,5,6,7,8,9,10,11,12,13,14,15,16,17,18,19,20})</f>
        <v>3</v>
      </c>
      <c r="G65" s="259" cm="1">
        <f t="array" ref="G65">SUM(COUNTIF('LK HA'!$B$76:$AZ$96,{"",2,3,4,5,6,7,8,9,10,11,12,13,14,15,16,17,18,19,20}&amp;$C65)*{1,2,3,4,5,6,7,8,9,10,11,12,13,14,15,16,17,18,19,20})</f>
        <v>1</v>
      </c>
      <c r="H65" s="259" cm="1">
        <f t="array" ref="H65">SUM(COUNTIF('LK HA'!$B$97:$AZ$160,{"",2,3,4,5,6,7,8,9,10,11,12,13,14,15,16,17,18,19,20}&amp;$C65)*{1,2,3,4,5,6,7,8,9,10,11,12,13,14,15,16,17,18,19,20})</f>
        <v>0</v>
      </c>
      <c r="I65" s="259" cm="1">
        <f t="array" ref="I65">SUM(COUNTIF('LK HA'!$B$161:$AZ$164,{"",2,3,4,5,6,7,8,9,10,11,12,13,14,15,16,17,18,19,20}&amp;$C65)*{1,2,3,4,5,6,7,8,9,10,11,12,13,14,15,16,17,18,19,20})</f>
        <v>1</v>
      </c>
      <c r="J65" s="259" cm="1">
        <f t="array" ref="J65">SUM(COUNTIF('LK HA'!$B$165:$AZ$182,{"",2,3,4,5,6,7,8,9,10,11,12,13,14,15,16,17,18,19,20}&amp;$C65)*{1,2,3,4,5,6,7,8,9,10,11,12,13,14,15,16,17,18,19,20})</f>
        <v>0</v>
      </c>
      <c r="K65" s="259">
        <f>SUM(COUNTIF('LK HA'!$B$183:$AZ$209,{"",2,3,4,5,6,7,8,9,10,11,12,13,14,15,16,17,18,19,20}&amp;$C65)*{1,2,3,4,5,6,7,8,9,10,11,12,13,14,15,16,17,18,19,20})</f>
        <v>0</v>
      </c>
      <c r="L65" s="259" cm="1">
        <f t="array" ref="L65">SUM(COUNTIF('LK HA'!$B$210:$AZ$235,{"",2,3,4,5,6,7,8,9,10,11,12,13,14,15,16,17,18,19,20}&amp;$C65)*{1,2,3,4,5,6,7,8,9,10,11,12,13,14,15,16,17,18,19,20})</f>
        <v>0</v>
      </c>
      <c r="M65" s="259" cm="1">
        <f t="array" ref="M65">SUM(COUNTIF('LK HA'!$B$236:$AZ$254,{"",2,3,4,5,6,7,8,9,10,11,12,13,14,15,16,17,18,19,20}&amp;$C65)*{1,2,3,4,5,6,7,8,9,10,11,12,13,14,15,16,17,18,19,20})</f>
        <v>0</v>
      </c>
      <c r="N65" s="259" cm="1">
        <f t="array" ref="N65">SUM(COUNTIF('LK HA'!$B$255:$AZ$261,{"",2,3,4,5,6,7,8,9,10,11,12,13,14,15,16,17,18,19,20}&amp;$C65)*{1,2,3,4,5,6,7,8,9,10,11,12,13,14,15,16,17,18,19,20})</f>
        <v>0</v>
      </c>
      <c r="O65" s="259" cm="1">
        <f t="array" ref="O65">SUM(COUNTIF('LK HA'!$B$262:$AZ$288,{"",2,3,4,5,6,7,8,9,10,11,12,13,14,15,16,17,18,19,20}&amp;$C65)*{1,2,3,4,5,6,7,8,9,10,11,12,13,14,15,16,17,18,19,20})</f>
        <v>2</v>
      </c>
      <c r="P65" s="259" cm="1">
        <f t="array" ref="P65">SUM(COUNTIF('LK HA'!$B$289:$AZ$304,{"",2,3,4,5,6,7,8,9,10,11,12,13,14,15,16,17,18,19,20}&amp;$C65)*{1,2,3,4,5,6,7,8,9,10,11,12,13,14,15,16,17,18,19,20})</f>
        <v>0</v>
      </c>
      <c r="Q65" s="259" cm="1">
        <f t="array" ref="Q65">SUM(COUNTIF('LK HA'!$B$305:$AZ$350,{"",2,3,4,5,6,7,8,9,10,11,12,13,14,15,16,17,18,19,20}&amp;$C65)*{1,2,3,4,5,6,7,8,9,10,11,12,13,14,15,16,17,18,19,20})</f>
        <v>0</v>
      </c>
      <c r="R65" s="259" cm="1">
        <f t="array" ref="R65">SUM(COUNTIF('LK HA'!$B$351:$AZ$375,{"",2,3,4,5,6,7,8,9,10,11,12,13,14,15,16,17,18,19,20}&amp;$C65)*{1,2,3,4,5,6,7,8,9,10,11,12,13,14,15,16,17,18,19,20})</f>
        <v>0</v>
      </c>
      <c r="S65" s="259" cm="1">
        <f t="array" ref="S65">SUM(COUNTIF('LK HA'!$B$376:$AZ$413,{"",2,3,4,5,6,7,8,9,10,11,12,13,14,15,16,17,18,19,20}&amp;$C65)*{1,2,3,4,5,6,7,8,9,10,11,12,13,14,15,16,17,18,19,20})</f>
        <v>0</v>
      </c>
      <c r="T65" s="259" cm="1">
        <f t="array" ref="T65">SUM(COUNTIF('LK HA'!$B$414:$AZ$460,{"",2,3,4,5,6,7,8,9,10,11,12,13,14,15,16,17,18,19,20}&amp;$C65)*{1,2,3,4,5,6,7,8,9,10,11,12,13,14,15,16,17,18,19,20})</f>
        <v>0</v>
      </c>
      <c r="U65" s="259" cm="1">
        <f t="array" ref="U65">SUM(COUNTIF('LK HA'!$B$461:$AZ$497,{"",2,3,4,5,6,7,8,9,10,11,12,13,14,15,16,17,18,19,20}&amp;$C65)*{1,2,3,4,5,6,7,8,9,10,11,12,13,14,15,16,17,18,19,20})</f>
        <v>0</v>
      </c>
      <c r="V65" s="259" cm="1">
        <f t="array" ref="V65">SUM(COUNTIF('LK HA'!$B$498:$AZ$553,{"",2,3,4,5,6,7,8,9,10,11,12,13,14,15,16,17,18,19,20}&amp;$C65)*{1,2,3,4,5,6,7,8,9,10,11,12,13,14,15,16,17,18,19,20})</f>
        <v>0</v>
      </c>
      <c r="W65" s="259" cm="1">
        <f t="array" ref="W65">SUM(COUNTIF('LK HA'!$B$554:$AZ$585,{"",2,3,4,5,6,7,8,9,10,11,12,13,14,15,16,17,18,19,20}&amp;$C65)*{1,2,3,4,5,6,7,8,9,10,11,12,13,14,15,16,17,18,19,20})</f>
        <v>5</v>
      </c>
      <c r="X65" s="259" cm="1">
        <f t="array" ref="X65">SUM(COUNTIF('LK HA'!$B$586:$AZ$609,{"",2,3,4,5,6,7,8,9,10,11,12,13,14,15,16,17,18,19,20}&amp;$C65)*{1,2,3,4,5,6,7,8,9,10,11,12,13,14,15,16,17,18,19,20})</f>
        <v>2</v>
      </c>
      <c r="Y65" s="259" cm="1">
        <f t="array" ref="Y65">SUM(COUNTIF('LK HA'!$B$610:$AZ$616,{"",2,3,4,5,6,7,8,9,10,11,12,13,14,15,16,17,18,19,20}&amp;$C65)*{1,2,3,4,5,6,7,8,9,10,11,12,13,14,15,16,17,18,19,20})</f>
        <v>0</v>
      </c>
      <c r="Z65" s="259" cm="1">
        <f t="array" ref="Z65">SUM(COUNTIF('LK HA'!$B$617:$AZ$625,{"",2,3,4,5,6,7,8,9,10,11,12,13,14,15,16,17,18,19,20}&amp;$C65)*{1,2,3,4,5,6,7,8,9,10,11,12,13,14,15,16,17,18,19,20})</f>
        <v>1</v>
      </c>
      <c r="AA65" s="259" cm="1">
        <f t="array" ref="AA65">SUM(COUNTIF('LK HA'!$B$626:$AZ$633,{"",2,3,4,5,6,7,8,9,10,11,12,13,14,15,16,17,18,19,20}&amp;$C65)*{1,2,3,4,5,6,7,8,9,10,11,12,13,14,15,16,17,18,19,20})</f>
        <v>0</v>
      </c>
      <c r="AB65" s="259" cm="1">
        <f t="array" ref="AB65">SUM(COUNTIF('LK HA'!$B$634:$AZ$646,{"",2,3,4,5,6,7,8,9,10,11,12,13,14,15,16,17,18,19,20}&amp;$C65)*{1,2,3,4,5,6,7,8,9,10,11,12,13,14,15,16,17,18,19,20})</f>
        <v>2</v>
      </c>
      <c r="AC65" s="259" cm="1">
        <f t="array" ref="AC65">SUM(COUNTIF('LK HA'!$B$647:$AZ$677,{"",2,3,4,5,6,7,8,9,10,11,12,13,14,15,16,17,18,19,20}&amp;$C65)*{1,2,3,4,5,6,7,8,9,10,11,12,13,14,15,16,17,18,19,20})</f>
        <v>4</v>
      </c>
      <c r="AD65" s="259" cm="1">
        <f t="array" ref="AD65">SUM(COUNTIF('LK HA'!$B$678:$AZ$692,{"",2,3,4,5,6,7,8,9,10,11,12,13,14,15,16,17,18,19,20}&amp;$C65)*{1,2,3,4,5,6,7,8,9,10,11,12,13,14,15,16,17,18,19,20})</f>
        <v>1</v>
      </c>
      <c r="AE65" s="259" cm="1">
        <f t="array" ref="AE65">SUM(COUNTIF('LK HA'!$B$693:$AZ$700,{"",2,3,4,5,6,7,8,9,10,11,12,13,14,15,16,17,18,19,20}&amp;$C65)*{1,2,3,4,5,6,7,8,9,10,11,12,13,14,15,16,17,18,19,20})</f>
        <v>0</v>
      </c>
      <c r="AF65" s="259" cm="1">
        <f t="array" ref="AF65">SUM(COUNTIF('LK HA'!$B$701:$AZ$719,{"",2,3,4,5,6,7,8,9,10,11,12,13,14,15,16,17,18,19,20}&amp;$C65)*{1,2,3,4,5,6,7,8,9,10,11,12,13,14,15,16,17,18,19,20})</f>
        <v>5</v>
      </c>
      <c r="AG65" s="259" cm="1">
        <f t="array" ref="AG65">SUM(COUNTIF('LK HA'!$B$720:$AZ$728,{"",2,3,4,5,6,7,8,9,10,11,12,13,14,15,16,17,18,19,20}&amp;$C65)*{1,2,3,4,5,6,7,8,9,10,11,12,13,14,15,16,17,18,19,20})</f>
        <v>0</v>
      </c>
      <c r="AH65" s="259" cm="1">
        <f t="array" ref="AH65">SUM(COUNTIF('LK HA'!$B$729:$AZ$737,{"",2,3,4,5,6,7,8,9,10,11,12,13,14,15,16,17,18,19,20}&amp;$C65)*{1,2,3,4,5,6,7,8,9,10,11,12,13,14,15,16,17,18,19,20})</f>
        <v>1</v>
      </c>
      <c r="AI65" s="259" cm="1">
        <f t="array" ref="AI65">SUM(COUNTIF('LK HA'!$B$738:$AZ$744,{"",2,3,4,5,6,7,8,9,10,11,12,13,14,15,16,17,18,19,20}&amp;$C65)*{1,2,3,4,5,6,7,8,9,10,11,12,13,14,15,16,17,18,19,20})</f>
        <v>0</v>
      </c>
      <c r="AJ65" s="259" cm="1">
        <f t="array" ref="AJ65">SUM(COUNTIF('LK HA'!$B$745:$AZ$751,{"",2,3,4,5,6,7,8,9,10,11,12,13,14,15,16,17,18,19,20}&amp;$C65)*{1,2,3,4,5,6,7,8,9,10,11,12,13,14,15,16,17,18,19,20})</f>
        <v>0</v>
      </c>
      <c r="AK65" s="259" cm="1">
        <f t="array" ref="AK65">SUM(COUNTIF('LK HA'!$B$752:$AZ$765,{"",2,3,4,5,6,7,8,9,10,11,12,13,14,15,16,17,18,19,20}&amp;$C65)*{1,2,3,4,5,6,7,8,9,10,11,12,13,14,15,16,17,18,19,20})</f>
        <v>0</v>
      </c>
      <c r="AL65" s="259" cm="1">
        <f t="array" ref="AL65">SUM(COUNTIF('LK HA'!$B$766:$AZ$773,{"",2,3,4,5,6,7,8,9,10,11,12,13,14,15,16,17,18,19,20}&amp;$C65)*{1,2,3,4,5,6,7,8,9,10,11,12,13,14,15,16,17,18,19,20})</f>
        <v>1</v>
      </c>
      <c r="AM65" s="259" cm="1">
        <f t="array" ref="AM65">SUM(COUNTIF('LK HA'!$B$774:$AZ$791,{"",2,3,4,5,6,7,8,9,10,11,12,13,14,15,16,17,18,19,20}&amp;$C65)*{1,2,3,4,5,6,7,8,9,10,11,12,13,14,15,16,17,18,19,20})</f>
        <v>0</v>
      </c>
      <c r="AN65" s="346">
        <f t="shared" si="8"/>
        <v>29</v>
      </c>
      <c r="AO65" s="115"/>
      <c r="AP65" s="259" cm="1">
        <f t="array" ref="AP65">SUM(COUNTIF('LK HA'!$B$7:$AZ$791,{"",2,3,4,5,6,7,8,9,10,11,12,13,14,15,16,17,18,19,20}&amp;$C65)*{1,2,3,4,5,6,7,8,9,10,11,12,13,14,15,16,17,18,19,20})</f>
        <v>29</v>
      </c>
      <c r="AQ65" s="102">
        <v>1.95</v>
      </c>
      <c r="AR65" s="102">
        <v>1.2</v>
      </c>
      <c r="AS65" s="118">
        <f>AN65*AQ65*AR65</f>
        <v>67.86</v>
      </c>
    </row>
    <row r="66" spans="1:45" ht="15.6" hidden="1">
      <c r="A66" s="106" t="str">
        <f>IF(AN66=0,"ẩn",MAX($A$5:$A65)+1)</f>
        <v>ẩn</v>
      </c>
      <c r="B66" s="110" t="s">
        <v>441</v>
      </c>
      <c r="C66" s="111" t="s">
        <v>439</v>
      </c>
      <c r="D66" s="111" t="s">
        <v>10</v>
      </c>
      <c r="E66" s="259" cm="1">
        <f t="array" ref="E66">SUM(COUNTIF('LK HA'!$B$7:$AZ$64,{"",2,3,4,5,6,7,8,9,10,11,12,13,14,15,16,17,18,19,20}&amp;$C66)*{1,2,3,4,5,6,7,8,9,10,11,12,13,14,15,16,17,18,19,20})</f>
        <v>0</v>
      </c>
      <c r="F66" s="259" cm="1">
        <f t="array" ref="F66">SUM(COUNTIF('LK HA'!$B$65:$AZ$75,{"",2,3,4,5,6,7,8,9,10,11,12,13,14,15,16,17,18,19,20}&amp;$C66)*{1,2,3,4,5,6,7,8,9,10,11,12,13,14,15,16,17,18,19,20})</f>
        <v>0</v>
      </c>
      <c r="G66" s="259" cm="1">
        <f t="array" ref="G66">SUM(COUNTIF('LK HA'!$B$76:$AZ$96,{"",2,3,4,5,6,7,8,9,10,11,12,13,14,15,16,17,18,19,20}&amp;$C66)*{1,2,3,4,5,6,7,8,9,10,11,12,13,14,15,16,17,18,19,20})</f>
        <v>0</v>
      </c>
      <c r="H66" s="259" cm="1">
        <f t="array" ref="H66">SUM(COUNTIF('LK HA'!$B$97:$AZ$160,{"",2,3,4,5,6,7,8,9,10,11,12,13,14,15,16,17,18,19,20}&amp;$C66)*{1,2,3,4,5,6,7,8,9,10,11,12,13,14,15,16,17,18,19,20})</f>
        <v>0</v>
      </c>
      <c r="I66" s="259" cm="1">
        <f t="array" ref="I66">SUM(COUNTIF('LK HA'!$B$161:$AZ$164,{"",2,3,4,5,6,7,8,9,10,11,12,13,14,15,16,17,18,19,20}&amp;$C66)*{1,2,3,4,5,6,7,8,9,10,11,12,13,14,15,16,17,18,19,20})</f>
        <v>0</v>
      </c>
      <c r="J66" s="259" cm="1">
        <f t="array" ref="J66">SUM(COUNTIF('LK HA'!$B$165:$AZ$182,{"",2,3,4,5,6,7,8,9,10,11,12,13,14,15,16,17,18,19,20}&amp;$C66)*{1,2,3,4,5,6,7,8,9,10,11,12,13,14,15,16,17,18,19,20})</f>
        <v>0</v>
      </c>
      <c r="K66" s="259">
        <f>SUM(COUNTIF('LK HA'!$B$183:$AZ$209,{"",2,3,4,5,6,7,8,9,10,11,12,13,14,15,16,17,18,19,20}&amp;$C66)*{1,2,3,4,5,6,7,8,9,10,11,12,13,14,15,16,17,18,19,20})</f>
        <v>0</v>
      </c>
      <c r="L66" s="259" cm="1">
        <f t="array" ref="L66">SUM(COUNTIF('LK HA'!$B$210:$AZ$235,{"",2,3,4,5,6,7,8,9,10,11,12,13,14,15,16,17,18,19,20}&amp;$C66)*{1,2,3,4,5,6,7,8,9,10,11,12,13,14,15,16,17,18,19,20})</f>
        <v>0</v>
      </c>
      <c r="M66" s="259" cm="1">
        <f t="array" ref="M66">SUM(COUNTIF('LK HA'!$B$236:$AZ$254,{"",2,3,4,5,6,7,8,9,10,11,12,13,14,15,16,17,18,19,20}&amp;$C66)*{1,2,3,4,5,6,7,8,9,10,11,12,13,14,15,16,17,18,19,20})</f>
        <v>0</v>
      </c>
      <c r="N66" s="259" cm="1">
        <f t="array" ref="N66">SUM(COUNTIF('LK HA'!$B$255:$AZ$261,{"",2,3,4,5,6,7,8,9,10,11,12,13,14,15,16,17,18,19,20}&amp;$C66)*{1,2,3,4,5,6,7,8,9,10,11,12,13,14,15,16,17,18,19,20})</f>
        <v>0</v>
      </c>
      <c r="O66" s="259" cm="1">
        <f t="array" ref="O66">SUM(COUNTIF('LK HA'!$B$262:$AZ$288,{"",2,3,4,5,6,7,8,9,10,11,12,13,14,15,16,17,18,19,20}&amp;$C66)*{1,2,3,4,5,6,7,8,9,10,11,12,13,14,15,16,17,18,19,20})</f>
        <v>0</v>
      </c>
      <c r="P66" s="259" cm="1">
        <f t="array" ref="P66">SUM(COUNTIF('LK HA'!$B$289:$AZ$304,{"",2,3,4,5,6,7,8,9,10,11,12,13,14,15,16,17,18,19,20}&amp;$C66)*{1,2,3,4,5,6,7,8,9,10,11,12,13,14,15,16,17,18,19,20})</f>
        <v>0</v>
      </c>
      <c r="Q66" s="259" cm="1">
        <f t="array" ref="Q66">SUM(COUNTIF('LK HA'!$B$305:$AZ$350,{"",2,3,4,5,6,7,8,9,10,11,12,13,14,15,16,17,18,19,20}&amp;$C66)*{1,2,3,4,5,6,7,8,9,10,11,12,13,14,15,16,17,18,19,20})</f>
        <v>0</v>
      </c>
      <c r="R66" s="259" cm="1">
        <f t="array" ref="R66">SUM(COUNTIF('LK HA'!$B$351:$AZ$375,{"",2,3,4,5,6,7,8,9,10,11,12,13,14,15,16,17,18,19,20}&amp;$C66)*{1,2,3,4,5,6,7,8,9,10,11,12,13,14,15,16,17,18,19,20})</f>
        <v>0</v>
      </c>
      <c r="S66" s="259" cm="1">
        <f t="array" ref="S66">SUM(COUNTIF('LK HA'!$B$376:$AZ$413,{"",2,3,4,5,6,7,8,9,10,11,12,13,14,15,16,17,18,19,20}&amp;$C66)*{1,2,3,4,5,6,7,8,9,10,11,12,13,14,15,16,17,18,19,20})</f>
        <v>0</v>
      </c>
      <c r="T66" s="259" cm="1">
        <f t="array" ref="T66">SUM(COUNTIF('LK HA'!$B$414:$AZ$460,{"",2,3,4,5,6,7,8,9,10,11,12,13,14,15,16,17,18,19,20}&amp;$C66)*{1,2,3,4,5,6,7,8,9,10,11,12,13,14,15,16,17,18,19,20})</f>
        <v>0</v>
      </c>
      <c r="U66" s="259" cm="1">
        <f t="array" ref="U66">SUM(COUNTIF('LK HA'!$B$461:$AZ$497,{"",2,3,4,5,6,7,8,9,10,11,12,13,14,15,16,17,18,19,20}&amp;$C66)*{1,2,3,4,5,6,7,8,9,10,11,12,13,14,15,16,17,18,19,20})</f>
        <v>0</v>
      </c>
      <c r="V66" s="259" cm="1">
        <f t="array" ref="V66">SUM(COUNTIF('LK HA'!$B$498:$AZ$553,{"",2,3,4,5,6,7,8,9,10,11,12,13,14,15,16,17,18,19,20}&amp;$C66)*{1,2,3,4,5,6,7,8,9,10,11,12,13,14,15,16,17,18,19,20})</f>
        <v>0</v>
      </c>
      <c r="W66" s="259" cm="1">
        <f t="array" ref="W66">SUM(COUNTIF('LK HA'!$B$554:$AZ$585,{"",2,3,4,5,6,7,8,9,10,11,12,13,14,15,16,17,18,19,20}&amp;$C66)*{1,2,3,4,5,6,7,8,9,10,11,12,13,14,15,16,17,18,19,20})</f>
        <v>0</v>
      </c>
      <c r="X66" s="259" cm="1">
        <f t="array" ref="X66">SUM(COUNTIF('LK HA'!$B$586:$AZ$609,{"",2,3,4,5,6,7,8,9,10,11,12,13,14,15,16,17,18,19,20}&amp;$C66)*{1,2,3,4,5,6,7,8,9,10,11,12,13,14,15,16,17,18,19,20})</f>
        <v>0</v>
      </c>
      <c r="Y66" s="259" cm="1">
        <f t="array" ref="Y66">SUM(COUNTIF('LK HA'!$B$610:$AZ$616,{"",2,3,4,5,6,7,8,9,10,11,12,13,14,15,16,17,18,19,20}&amp;$C66)*{1,2,3,4,5,6,7,8,9,10,11,12,13,14,15,16,17,18,19,20})</f>
        <v>0</v>
      </c>
      <c r="Z66" s="259" cm="1">
        <f t="array" ref="Z66">SUM(COUNTIF('LK HA'!$B$617:$AZ$625,{"",2,3,4,5,6,7,8,9,10,11,12,13,14,15,16,17,18,19,20}&amp;$C66)*{1,2,3,4,5,6,7,8,9,10,11,12,13,14,15,16,17,18,19,20})</f>
        <v>0</v>
      </c>
      <c r="AA66" s="259" cm="1">
        <f t="array" ref="AA66">SUM(COUNTIF('LK HA'!$B$626:$AZ$633,{"",2,3,4,5,6,7,8,9,10,11,12,13,14,15,16,17,18,19,20}&amp;$C66)*{1,2,3,4,5,6,7,8,9,10,11,12,13,14,15,16,17,18,19,20})</f>
        <v>0</v>
      </c>
      <c r="AB66" s="259" cm="1">
        <f t="array" ref="AB66">SUM(COUNTIF('LK HA'!$B$634:$AZ$646,{"",2,3,4,5,6,7,8,9,10,11,12,13,14,15,16,17,18,19,20}&amp;$C66)*{1,2,3,4,5,6,7,8,9,10,11,12,13,14,15,16,17,18,19,20})</f>
        <v>0</v>
      </c>
      <c r="AC66" s="259" cm="1">
        <f t="array" ref="AC66">SUM(COUNTIF('LK HA'!$B$647:$AZ$677,{"",2,3,4,5,6,7,8,9,10,11,12,13,14,15,16,17,18,19,20}&amp;$C66)*{1,2,3,4,5,6,7,8,9,10,11,12,13,14,15,16,17,18,19,20})</f>
        <v>0</v>
      </c>
      <c r="AD66" s="259" cm="1">
        <f t="array" ref="AD66">SUM(COUNTIF('LK HA'!$B$678:$AZ$692,{"",2,3,4,5,6,7,8,9,10,11,12,13,14,15,16,17,18,19,20}&amp;$C66)*{1,2,3,4,5,6,7,8,9,10,11,12,13,14,15,16,17,18,19,20})</f>
        <v>0</v>
      </c>
      <c r="AE66" s="259" cm="1">
        <f t="array" ref="AE66">SUM(COUNTIF('LK HA'!$B$693:$AZ$700,{"",2,3,4,5,6,7,8,9,10,11,12,13,14,15,16,17,18,19,20}&amp;$C66)*{1,2,3,4,5,6,7,8,9,10,11,12,13,14,15,16,17,18,19,20})</f>
        <v>0</v>
      </c>
      <c r="AF66" s="259" cm="1">
        <f t="array" ref="AF66">SUM(COUNTIF('LK HA'!$B$701:$AZ$719,{"",2,3,4,5,6,7,8,9,10,11,12,13,14,15,16,17,18,19,20}&amp;$C66)*{1,2,3,4,5,6,7,8,9,10,11,12,13,14,15,16,17,18,19,20})</f>
        <v>0</v>
      </c>
      <c r="AG66" s="259" cm="1">
        <f t="array" ref="AG66">SUM(COUNTIF('LK HA'!$B$720:$AZ$728,{"",2,3,4,5,6,7,8,9,10,11,12,13,14,15,16,17,18,19,20}&amp;$C66)*{1,2,3,4,5,6,7,8,9,10,11,12,13,14,15,16,17,18,19,20})</f>
        <v>0</v>
      </c>
      <c r="AH66" s="259" cm="1">
        <f t="array" ref="AH66">SUM(COUNTIF('LK HA'!$B$729:$AZ$737,{"",2,3,4,5,6,7,8,9,10,11,12,13,14,15,16,17,18,19,20}&amp;$C66)*{1,2,3,4,5,6,7,8,9,10,11,12,13,14,15,16,17,18,19,20})</f>
        <v>0</v>
      </c>
      <c r="AI66" s="259" cm="1">
        <f t="array" ref="AI66">SUM(COUNTIF('LK HA'!$B$738:$AZ$744,{"",2,3,4,5,6,7,8,9,10,11,12,13,14,15,16,17,18,19,20}&amp;$C66)*{1,2,3,4,5,6,7,8,9,10,11,12,13,14,15,16,17,18,19,20})</f>
        <v>0</v>
      </c>
      <c r="AJ66" s="259" cm="1">
        <f t="array" ref="AJ66">SUM(COUNTIF('LK HA'!$B$745:$AZ$751,{"",2,3,4,5,6,7,8,9,10,11,12,13,14,15,16,17,18,19,20}&amp;$C66)*{1,2,3,4,5,6,7,8,9,10,11,12,13,14,15,16,17,18,19,20})</f>
        <v>0</v>
      </c>
      <c r="AK66" s="259" cm="1">
        <f t="array" ref="AK66">SUM(COUNTIF('LK HA'!$B$752:$AZ$765,{"",2,3,4,5,6,7,8,9,10,11,12,13,14,15,16,17,18,19,20}&amp;$C66)*{1,2,3,4,5,6,7,8,9,10,11,12,13,14,15,16,17,18,19,20})</f>
        <v>0</v>
      </c>
      <c r="AL66" s="259" cm="1">
        <f t="array" ref="AL66">SUM(COUNTIF('LK HA'!$B$766:$AZ$773,{"",2,3,4,5,6,7,8,9,10,11,12,13,14,15,16,17,18,19,20}&amp;$C66)*{1,2,3,4,5,6,7,8,9,10,11,12,13,14,15,16,17,18,19,20})</f>
        <v>0</v>
      </c>
      <c r="AM66" s="259" cm="1">
        <f t="array" ref="AM66">SUM(COUNTIF('LK HA'!$B$774:$AZ$791,{"",2,3,4,5,6,7,8,9,10,11,12,13,14,15,16,17,18,19,20}&amp;$C66)*{1,2,3,4,5,6,7,8,9,10,11,12,13,14,15,16,17,18,19,20})</f>
        <v>0</v>
      </c>
      <c r="AN66" s="108">
        <f t="shared" si="8"/>
        <v>0</v>
      </c>
      <c r="AO66" s="115"/>
      <c r="AP66" s="259" cm="1">
        <f t="array" ref="AP66">SUM(COUNTIF('LK HA'!$B$7:$AZ$791,{"",2,3,4,5,6,7,8,9,10,11,12,13,14,15,16,17,18,19,20}&amp;$C66)*{1,2,3,4,5,6,7,8,9,10,11,12,13,14,15,16,17,18,19,20})</f>
        <v>0</v>
      </c>
      <c r="AS66" s="118"/>
    </row>
    <row r="67" spans="1:45" s="39" customFormat="1" ht="15.6">
      <c r="A67" s="40">
        <f>IF(AN67=0,"ẩn",MAX($A$5:$A66)+1)</f>
        <v>27</v>
      </c>
      <c r="B67" s="45" t="s">
        <v>462</v>
      </c>
      <c r="C67" s="46" t="s">
        <v>456</v>
      </c>
      <c r="D67" s="46" t="s">
        <v>10</v>
      </c>
      <c r="E67" s="258" cm="1">
        <f t="array" ref="E67">SUM(COUNTIF('LK HA'!$B$7:$AZ$64,{"",2,3,4,5,6,7,8,9,10,11,12,13,14,15,16,17,18,19,20}&amp;$C67)*{1,2,3,4,5,6,7,8,9,10,11,12,13,14,15,16,17,18,19,20})</f>
        <v>0</v>
      </c>
      <c r="F67" s="258" cm="1">
        <f t="array" ref="F67">SUM(COUNTIF('LK HA'!$B$65:$AZ$75,{"",2,3,4,5,6,7,8,9,10,11,12,13,14,15,16,17,18,19,20}&amp;$C67)*{1,2,3,4,5,6,7,8,9,10,11,12,13,14,15,16,17,18,19,20})</f>
        <v>0</v>
      </c>
      <c r="G67" s="258" cm="1">
        <f t="array" ref="G67">SUM(COUNTIF('LK HA'!$B$76:$AZ$96,{"",2,3,4,5,6,7,8,9,10,11,12,13,14,15,16,17,18,19,20}&amp;$C67)*{1,2,3,4,5,6,7,8,9,10,11,12,13,14,15,16,17,18,19,20})</f>
        <v>1</v>
      </c>
      <c r="H67" s="258" cm="1">
        <f t="array" ref="H67">SUM(COUNTIF('LK HA'!$B$97:$AZ$160,{"",2,3,4,5,6,7,8,9,10,11,12,13,14,15,16,17,18,19,20}&amp;$C67)*{1,2,3,4,5,6,7,8,9,10,11,12,13,14,15,16,17,18,19,20})</f>
        <v>0</v>
      </c>
      <c r="I67" s="258" cm="1">
        <f t="array" ref="I67">SUM(COUNTIF('LK HA'!$B$161:$AZ$164,{"",2,3,4,5,6,7,8,9,10,11,12,13,14,15,16,17,18,19,20}&amp;$C67)*{1,2,3,4,5,6,7,8,9,10,11,12,13,14,15,16,17,18,19,20})</f>
        <v>0</v>
      </c>
      <c r="J67" s="258" cm="1">
        <f t="array" ref="J67">SUM(COUNTIF('LK HA'!$B$165:$AZ$182,{"",2,3,4,5,6,7,8,9,10,11,12,13,14,15,16,17,18,19,20}&amp;$C67)*{1,2,3,4,5,6,7,8,9,10,11,12,13,14,15,16,17,18,19,20})</f>
        <v>0</v>
      </c>
      <c r="K67" s="258">
        <f>SUM(COUNTIF('LK HA'!$B$183:$AZ$209,{"",2,3,4,5,6,7,8,9,10,11,12,13,14,15,16,17,18,19,20}&amp;$C67)*{1,2,3,4,5,6,7,8,9,10,11,12,13,14,15,16,17,18,19,20})</f>
        <v>0</v>
      </c>
      <c r="L67" s="258" cm="1">
        <f t="array" ref="L67">SUM(COUNTIF('LK HA'!$B$210:$AZ$235,{"",2,3,4,5,6,7,8,9,10,11,12,13,14,15,16,17,18,19,20}&amp;$C67)*{1,2,3,4,5,6,7,8,9,10,11,12,13,14,15,16,17,18,19,20})</f>
        <v>0</v>
      </c>
      <c r="M67" s="258" cm="1">
        <f t="array" ref="M67">SUM(COUNTIF('LK HA'!$B$236:$AZ$254,{"",2,3,4,5,6,7,8,9,10,11,12,13,14,15,16,17,18,19,20}&amp;$C67)*{1,2,3,4,5,6,7,8,9,10,11,12,13,14,15,16,17,18,19,20})</f>
        <v>0</v>
      </c>
      <c r="N67" s="258" cm="1">
        <f t="array" ref="N67">SUM(COUNTIF('LK HA'!$B$255:$AZ$261,{"",2,3,4,5,6,7,8,9,10,11,12,13,14,15,16,17,18,19,20}&amp;$C67)*{1,2,3,4,5,6,7,8,9,10,11,12,13,14,15,16,17,18,19,20})</f>
        <v>0</v>
      </c>
      <c r="O67" s="258" cm="1">
        <f t="array" ref="O67">SUM(COUNTIF('LK HA'!$B$262:$AZ$288,{"",2,3,4,5,6,7,8,9,10,11,12,13,14,15,16,17,18,19,20}&amp;$C67)*{1,2,3,4,5,6,7,8,9,10,11,12,13,14,15,16,17,18,19,20})</f>
        <v>0</v>
      </c>
      <c r="P67" s="258" cm="1">
        <f t="array" ref="P67">SUM(COUNTIF('LK HA'!$B$289:$AZ$304,{"",2,3,4,5,6,7,8,9,10,11,12,13,14,15,16,17,18,19,20}&amp;$C67)*{1,2,3,4,5,6,7,8,9,10,11,12,13,14,15,16,17,18,19,20})</f>
        <v>0</v>
      </c>
      <c r="Q67" s="258" cm="1">
        <f t="array" ref="Q67">SUM(COUNTIF('LK HA'!$B$305:$AZ$350,{"",2,3,4,5,6,7,8,9,10,11,12,13,14,15,16,17,18,19,20}&amp;$C67)*{1,2,3,4,5,6,7,8,9,10,11,12,13,14,15,16,17,18,19,20})</f>
        <v>0</v>
      </c>
      <c r="R67" s="258" cm="1">
        <f t="array" ref="R67">SUM(COUNTIF('LK HA'!$B$351:$AZ$375,{"",2,3,4,5,6,7,8,9,10,11,12,13,14,15,16,17,18,19,20}&amp;$C67)*{1,2,3,4,5,6,7,8,9,10,11,12,13,14,15,16,17,18,19,20})</f>
        <v>0</v>
      </c>
      <c r="S67" s="258" cm="1">
        <f t="array" ref="S67">SUM(COUNTIF('LK HA'!$B$376:$AZ$413,{"",2,3,4,5,6,7,8,9,10,11,12,13,14,15,16,17,18,19,20}&amp;$C67)*{1,2,3,4,5,6,7,8,9,10,11,12,13,14,15,16,17,18,19,20})</f>
        <v>0</v>
      </c>
      <c r="T67" s="258" cm="1">
        <f t="array" ref="T67">SUM(COUNTIF('LK HA'!$B$414:$AZ$460,{"",2,3,4,5,6,7,8,9,10,11,12,13,14,15,16,17,18,19,20}&amp;$C67)*{1,2,3,4,5,6,7,8,9,10,11,12,13,14,15,16,17,18,19,20})</f>
        <v>0</v>
      </c>
      <c r="U67" s="258" cm="1">
        <f t="array" ref="U67">SUM(COUNTIF('LK HA'!$B$461:$AZ$497,{"",2,3,4,5,6,7,8,9,10,11,12,13,14,15,16,17,18,19,20}&amp;$C67)*{1,2,3,4,5,6,7,8,9,10,11,12,13,14,15,16,17,18,19,20})</f>
        <v>0</v>
      </c>
      <c r="V67" s="258" cm="1">
        <f t="array" ref="V67">SUM(COUNTIF('LK HA'!$B$498:$AZ$553,{"",2,3,4,5,6,7,8,9,10,11,12,13,14,15,16,17,18,19,20}&amp;$C67)*{1,2,3,4,5,6,7,8,9,10,11,12,13,14,15,16,17,18,19,20})</f>
        <v>0</v>
      </c>
      <c r="W67" s="258" cm="1">
        <f t="array" ref="W67">SUM(COUNTIF('LK HA'!$B$554:$AZ$585,{"",2,3,4,5,6,7,8,9,10,11,12,13,14,15,16,17,18,19,20}&amp;$C67)*{1,2,3,4,5,6,7,8,9,10,11,12,13,14,15,16,17,18,19,20})</f>
        <v>0</v>
      </c>
      <c r="X67" s="258" cm="1">
        <f t="array" ref="X67">SUM(COUNTIF('LK HA'!$B$586:$AZ$609,{"",2,3,4,5,6,7,8,9,10,11,12,13,14,15,16,17,18,19,20}&amp;$C67)*{1,2,3,4,5,6,7,8,9,10,11,12,13,14,15,16,17,18,19,20})</f>
        <v>0</v>
      </c>
      <c r="Y67" s="258" cm="1">
        <f t="array" ref="Y67">SUM(COUNTIF('LK HA'!$B$610:$AZ$616,{"",2,3,4,5,6,7,8,9,10,11,12,13,14,15,16,17,18,19,20}&amp;$C67)*{1,2,3,4,5,6,7,8,9,10,11,12,13,14,15,16,17,18,19,20})</f>
        <v>0</v>
      </c>
      <c r="Z67" s="258" cm="1">
        <f t="array" ref="Z67">SUM(COUNTIF('LK HA'!$B$617:$AZ$625,{"",2,3,4,5,6,7,8,9,10,11,12,13,14,15,16,17,18,19,20}&amp;$C67)*{1,2,3,4,5,6,7,8,9,10,11,12,13,14,15,16,17,18,19,20})</f>
        <v>0</v>
      </c>
      <c r="AA67" s="258" cm="1">
        <f t="array" ref="AA67">SUM(COUNTIF('LK HA'!$B$626:$AZ$633,{"",2,3,4,5,6,7,8,9,10,11,12,13,14,15,16,17,18,19,20}&amp;$C67)*{1,2,3,4,5,6,7,8,9,10,11,12,13,14,15,16,17,18,19,20})</f>
        <v>0</v>
      </c>
      <c r="AB67" s="258" cm="1">
        <f t="array" ref="AB67">SUM(COUNTIF('LK HA'!$B$634:$AZ$646,{"",2,3,4,5,6,7,8,9,10,11,12,13,14,15,16,17,18,19,20}&amp;$C67)*{1,2,3,4,5,6,7,8,9,10,11,12,13,14,15,16,17,18,19,20})</f>
        <v>0</v>
      </c>
      <c r="AC67" s="258" cm="1">
        <f t="array" ref="AC67">SUM(COUNTIF('LK HA'!$B$647:$AZ$677,{"",2,3,4,5,6,7,8,9,10,11,12,13,14,15,16,17,18,19,20}&amp;$C67)*{1,2,3,4,5,6,7,8,9,10,11,12,13,14,15,16,17,18,19,20})</f>
        <v>3</v>
      </c>
      <c r="AD67" s="258" cm="1">
        <f t="array" ref="AD67">SUM(COUNTIF('LK HA'!$B$678:$AZ$692,{"",2,3,4,5,6,7,8,9,10,11,12,13,14,15,16,17,18,19,20}&amp;$C67)*{1,2,3,4,5,6,7,8,9,10,11,12,13,14,15,16,17,18,19,20})</f>
        <v>0</v>
      </c>
      <c r="AE67" s="258" cm="1">
        <f t="array" ref="AE67">SUM(COUNTIF('LK HA'!$B$693:$AZ$700,{"",2,3,4,5,6,7,8,9,10,11,12,13,14,15,16,17,18,19,20}&amp;$C67)*{1,2,3,4,5,6,7,8,9,10,11,12,13,14,15,16,17,18,19,20})</f>
        <v>0</v>
      </c>
      <c r="AF67" s="258" cm="1">
        <f t="array" ref="AF67">SUM(COUNTIF('LK HA'!$B$701:$AZ$719,{"",2,3,4,5,6,7,8,9,10,11,12,13,14,15,16,17,18,19,20}&amp;$C67)*{1,2,3,4,5,6,7,8,9,10,11,12,13,14,15,16,17,18,19,20})</f>
        <v>0</v>
      </c>
      <c r="AG67" s="258" cm="1">
        <f t="array" ref="AG67">SUM(COUNTIF('LK HA'!$B$720:$AZ$728,{"",2,3,4,5,6,7,8,9,10,11,12,13,14,15,16,17,18,19,20}&amp;$C67)*{1,2,3,4,5,6,7,8,9,10,11,12,13,14,15,16,17,18,19,20})</f>
        <v>0</v>
      </c>
      <c r="AH67" s="258" cm="1">
        <f t="array" ref="AH67">SUM(COUNTIF('LK HA'!$B$729:$AZ$737,{"",2,3,4,5,6,7,8,9,10,11,12,13,14,15,16,17,18,19,20}&amp;$C67)*{1,2,3,4,5,6,7,8,9,10,11,12,13,14,15,16,17,18,19,20})</f>
        <v>0</v>
      </c>
      <c r="AI67" s="258" cm="1">
        <f t="array" ref="AI67">SUM(COUNTIF('LK HA'!$B$738:$AZ$744,{"",2,3,4,5,6,7,8,9,10,11,12,13,14,15,16,17,18,19,20}&amp;$C67)*{1,2,3,4,5,6,7,8,9,10,11,12,13,14,15,16,17,18,19,20})</f>
        <v>0</v>
      </c>
      <c r="AJ67" s="258" cm="1">
        <f t="array" ref="AJ67">SUM(COUNTIF('LK HA'!$B$745:$AZ$751,{"",2,3,4,5,6,7,8,9,10,11,12,13,14,15,16,17,18,19,20}&amp;$C67)*{1,2,3,4,5,6,7,8,9,10,11,12,13,14,15,16,17,18,19,20})</f>
        <v>0</v>
      </c>
      <c r="AK67" s="258" cm="1">
        <f t="array" ref="AK67">SUM(COUNTIF('LK HA'!$B$752:$AZ$765,{"",2,3,4,5,6,7,8,9,10,11,12,13,14,15,16,17,18,19,20}&amp;$C67)*{1,2,3,4,5,6,7,8,9,10,11,12,13,14,15,16,17,18,19,20})</f>
        <v>0</v>
      </c>
      <c r="AL67" s="258" cm="1">
        <f t="array" ref="AL67">SUM(COUNTIF('LK HA'!$B$766:$AZ$773,{"",2,3,4,5,6,7,8,9,10,11,12,13,14,15,16,17,18,19,20}&amp;$C67)*{1,2,3,4,5,6,7,8,9,10,11,12,13,14,15,16,17,18,19,20})</f>
        <v>0</v>
      </c>
      <c r="AM67" s="258" cm="1">
        <f t="array" ref="AM67">SUM(COUNTIF('LK HA'!$B$774:$AZ$791,{"",2,3,4,5,6,7,8,9,10,11,12,13,14,15,16,17,18,19,20}&amp;$C67)*{1,2,3,4,5,6,7,8,9,10,11,12,13,14,15,16,17,18,19,20})</f>
        <v>0</v>
      </c>
      <c r="AN67" s="347">
        <f t="shared" si="8"/>
        <v>4</v>
      </c>
      <c r="AO67" s="47"/>
      <c r="AP67" s="258" cm="1">
        <f t="array" ref="AP67">SUM(COUNTIF('LK HA'!$B$7:$AZ$791,{"",2,3,4,5,6,7,8,9,10,11,12,13,14,15,16,17,18,19,20}&amp;$C67)*{1,2,3,4,5,6,7,8,9,10,11,12,13,14,15,16,17,18,19,20})</f>
        <v>4</v>
      </c>
      <c r="AS67" s="56"/>
    </row>
    <row r="68" spans="1:45" ht="15.6" hidden="1">
      <c r="A68" s="106" t="str">
        <f>IF(AN68=0,"ẩn",MAX($A$5:$A67)+1)</f>
        <v>ẩn</v>
      </c>
      <c r="B68" s="107" t="str">
        <f>"Móng néo: "&amp;C68</f>
        <v>Móng néo: MN12-4</v>
      </c>
      <c r="C68" s="99" t="s">
        <v>11</v>
      </c>
      <c r="D68" s="99" t="s">
        <v>10</v>
      </c>
      <c r="E68" s="259" cm="1">
        <f t="array" ref="E68">SUM(COUNTIF('LK HA'!$B$7:$AZ$64,{"",2,3,4,5,6,7,8,9,10,11,12,13,14,15,16,17,18,19,20}&amp;$C68)*{1,2,3,4,5,6,7,8,9,10,11,12,13,14,15,16,17,18,19,20})</f>
        <v>0</v>
      </c>
      <c r="F68" s="259" cm="1">
        <f t="array" ref="F68">SUM(COUNTIF('LK HA'!$B$65:$AZ$75,{"",2,3,4,5,6,7,8,9,10,11,12,13,14,15,16,17,18,19,20}&amp;$C68)*{1,2,3,4,5,6,7,8,9,10,11,12,13,14,15,16,17,18,19,20})</f>
        <v>0</v>
      </c>
      <c r="G68" s="259" cm="1">
        <f t="array" ref="G68">SUM(COUNTIF('LK HA'!$B$76:$AZ$96,{"",2,3,4,5,6,7,8,9,10,11,12,13,14,15,16,17,18,19,20}&amp;$C68)*{1,2,3,4,5,6,7,8,9,10,11,12,13,14,15,16,17,18,19,20})</f>
        <v>0</v>
      </c>
      <c r="H68" s="259" cm="1">
        <f t="array" ref="H68">SUM(COUNTIF('LK HA'!$B$97:$AZ$160,{"",2,3,4,5,6,7,8,9,10,11,12,13,14,15,16,17,18,19,20}&amp;$C68)*{1,2,3,4,5,6,7,8,9,10,11,12,13,14,15,16,17,18,19,20})</f>
        <v>0</v>
      </c>
      <c r="I68" s="259" cm="1">
        <f t="array" ref="I68">SUM(COUNTIF('LK HA'!$B$161:$AZ$164,{"",2,3,4,5,6,7,8,9,10,11,12,13,14,15,16,17,18,19,20}&amp;$C68)*{1,2,3,4,5,6,7,8,9,10,11,12,13,14,15,16,17,18,19,20})</f>
        <v>0</v>
      </c>
      <c r="J68" s="259" cm="1">
        <f t="array" ref="J68">SUM(COUNTIF('LK HA'!$B$165:$AZ$182,{"",2,3,4,5,6,7,8,9,10,11,12,13,14,15,16,17,18,19,20}&amp;$C68)*{1,2,3,4,5,6,7,8,9,10,11,12,13,14,15,16,17,18,19,20})</f>
        <v>0</v>
      </c>
      <c r="K68" s="259">
        <f>SUM(COUNTIF('LK HA'!$B$183:$AZ$209,{"",2,3,4,5,6,7,8,9,10,11,12,13,14,15,16,17,18,19,20}&amp;$C68)*{1,2,3,4,5,6,7,8,9,10,11,12,13,14,15,16,17,18,19,20})</f>
        <v>0</v>
      </c>
      <c r="L68" s="259" cm="1">
        <f t="array" ref="L68">SUM(COUNTIF('LK HA'!$B$210:$AZ$235,{"",2,3,4,5,6,7,8,9,10,11,12,13,14,15,16,17,18,19,20}&amp;$C68)*{1,2,3,4,5,6,7,8,9,10,11,12,13,14,15,16,17,18,19,20})</f>
        <v>0</v>
      </c>
      <c r="M68" s="259" cm="1">
        <f t="array" ref="M68">SUM(COUNTIF('LK HA'!$B$236:$AZ$254,{"",2,3,4,5,6,7,8,9,10,11,12,13,14,15,16,17,18,19,20}&amp;$C68)*{1,2,3,4,5,6,7,8,9,10,11,12,13,14,15,16,17,18,19,20})</f>
        <v>0</v>
      </c>
      <c r="N68" s="259" cm="1">
        <f t="array" ref="N68">SUM(COUNTIF('LK HA'!$B$255:$AZ$261,{"",2,3,4,5,6,7,8,9,10,11,12,13,14,15,16,17,18,19,20}&amp;$C68)*{1,2,3,4,5,6,7,8,9,10,11,12,13,14,15,16,17,18,19,20})</f>
        <v>0</v>
      </c>
      <c r="O68" s="259" cm="1">
        <f t="array" ref="O68">SUM(COUNTIF('LK HA'!$B$262:$AZ$288,{"",2,3,4,5,6,7,8,9,10,11,12,13,14,15,16,17,18,19,20}&amp;$C68)*{1,2,3,4,5,6,7,8,9,10,11,12,13,14,15,16,17,18,19,20})</f>
        <v>0</v>
      </c>
      <c r="P68" s="259" cm="1">
        <f t="array" ref="P68">SUM(COUNTIF('LK HA'!$B$289:$AZ$304,{"",2,3,4,5,6,7,8,9,10,11,12,13,14,15,16,17,18,19,20}&amp;$C68)*{1,2,3,4,5,6,7,8,9,10,11,12,13,14,15,16,17,18,19,20})</f>
        <v>0</v>
      </c>
      <c r="Q68" s="259" cm="1">
        <f t="array" ref="Q68">SUM(COUNTIF('LK HA'!$B$305:$AZ$350,{"",2,3,4,5,6,7,8,9,10,11,12,13,14,15,16,17,18,19,20}&amp;$C68)*{1,2,3,4,5,6,7,8,9,10,11,12,13,14,15,16,17,18,19,20})</f>
        <v>0</v>
      </c>
      <c r="R68" s="259" cm="1">
        <f t="array" ref="R68">SUM(COUNTIF('LK HA'!$B$351:$AZ$375,{"",2,3,4,5,6,7,8,9,10,11,12,13,14,15,16,17,18,19,20}&amp;$C68)*{1,2,3,4,5,6,7,8,9,10,11,12,13,14,15,16,17,18,19,20})</f>
        <v>0</v>
      </c>
      <c r="S68" s="259" cm="1">
        <f t="array" ref="S68">SUM(COUNTIF('LK HA'!$B$376:$AZ$413,{"",2,3,4,5,6,7,8,9,10,11,12,13,14,15,16,17,18,19,20}&amp;$C68)*{1,2,3,4,5,6,7,8,9,10,11,12,13,14,15,16,17,18,19,20})</f>
        <v>0</v>
      </c>
      <c r="T68" s="259" cm="1">
        <f t="array" ref="T68">SUM(COUNTIF('LK HA'!$B$414:$AZ$460,{"",2,3,4,5,6,7,8,9,10,11,12,13,14,15,16,17,18,19,20}&amp;$C68)*{1,2,3,4,5,6,7,8,9,10,11,12,13,14,15,16,17,18,19,20})</f>
        <v>0</v>
      </c>
      <c r="U68" s="259" cm="1">
        <f t="array" ref="U68">SUM(COUNTIF('LK HA'!$B$461:$AZ$497,{"",2,3,4,5,6,7,8,9,10,11,12,13,14,15,16,17,18,19,20}&amp;$C68)*{1,2,3,4,5,6,7,8,9,10,11,12,13,14,15,16,17,18,19,20})</f>
        <v>0</v>
      </c>
      <c r="V68" s="259" cm="1">
        <f t="array" ref="V68">SUM(COUNTIF('LK HA'!$B$498:$AZ$553,{"",2,3,4,5,6,7,8,9,10,11,12,13,14,15,16,17,18,19,20}&amp;$C68)*{1,2,3,4,5,6,7,8,9,10,11,12,13,14,15,16,17,18,19,20})</f>
        <v>0</v>
      </c>
      <c r="W68" s="259" cm="1">
        <f t="array" ref="W68">SUM(COUNTIF('LK HA'!$B$554:$AZ$585,{"",2,3,4,5,6,7,8,9,10,11,12,13,14,15,16,17,18,19,20}&amp;$C68)*{1,2,3,4,5,6,7,8,9,10,11,12,13,14,15,16,17,18,19,20})</f>
        <v>0</v>
      </c>
      <c r="X68" s="259" cm="1">
        <f t="array" ref="X68">SUM(COUNTIF('LK HA'!$B$586:$AZ$609,{"",2,3,4,5,6,7,8,9,10,11,12,13,14,15,16,17,18,19,20}&amp;$C68)*{1,2,3,4,5,6,7,8,9,10,11,12,13,14,15,16,17,18,19,20})</f>
        <v>0</v>
      </c>
      <c r="Y68" s="259" cm="1">
        <f t="array" ref="Y68">SUM(COUNTIF('LK HA'!$B$610:$AZ$616,{"",2,3,4,5,6,7,8,9,10,11,12,13,14,15,16,17,18,19,20}&amp;$C68)*{1,2,3,4,5,6,7,8,9,10,11,12,13,14,15,16,17,18,19,20})</f>
        <v>0</v>
      </c>
      <c r="Z68" s="259" cm="1">
        <f t="array" ref="Z68">SUM(COUNTIF('LK HA'!$B$617:$AZ$625,{"",2,3,4,5,6,7,8,9,10,11,12,13,14,15,16,17,18,19,20}&amp;$C68)*{1,2,3,4,5,6,7,8,9,10,11,12,13,14,15,16,17,18,19,20})</f>
        <v>0</v>
      </c>
      <c r="AA68" s="259" cm="1">
        <f t="array" ref="AA68">SUM(COUNTIF('LK HA'!$B$626:$AZ$633,{"",2,3,4,5,6,7,8,9,10,11,12,13,14,15,16,17,18,19,20}&amp;$C68)*{1,2,3,4,5,6,7,8,9,10,11,12,13,14,15,16,17,18,19,20})</f>
        <v>0</v>
      </c>
      <c r="AB68" s="259" cm="1">
        <f t="array" ref="AB68">SUM(COUNTIF('LK HA'!$B$634:$AZ$646,{"",2,3,4,5,6,7,8,9,10,11,12,13,14,15,16,17,18,19,20}&amp;$C68)*{1,2,3,4,5,6,7,8,9,10,11,12,13,14,15,16,17,18,19,20})</f>
        <v>0</v>
      </c>
      <c r="AC68" s="259" cm="1">
        <f t="array" ref="AC68">SUM(COUNTIF('LK HA'!$B$647:$AZ$677,{"",2,3,4,5,6,7,8,9,10,11,12,13,14,15,16,17,18,19,20}&amp;$C68)*{1,2,3,4,5,6,7,8,9,10,11,12,13,14,15,16,17,18,19,20})</f>
        <v>0</v>
      </c>
      <c r="AD68" s="259" cm="1">
        <f t="array" ref="AD68">SUM(COUNTIF('LK HA'!$B$678:$AZ$692,{"",2,3,4,5,6,7,8,9,10,11,12,13,14,15,16,17,18,19,20}&amp;$C68)*{1,2,3,4,5,6,7,8,9,10,11,12,13,14,15,16,17,18,19,20})</f>
        <v>0</v>
      </c>
      <c r="AE68" s="259" cm="1">
        <f t="array" ref="AE68">SUM(COUNTIF('LK HA'!$B$693:$AZ$700,{"",2,3,4,5,6,7,8,9,10,11,12,13,14,15,16,17,18,19,20}&amp;$C68)*{1,2,3,4,5,6,7,8,9,10,11,12,13,14,15,16,17,18,19,20})</f>
        <v>0</v>
      </c>
      <c r="AF68" s="259" cm="1">
        <f t="array" ref="AF68">SUM(COUNTIF('LK HA'!$B$701:$AZ$719,{"",2,3,4,5,6,7,8,9,10,11,12,13,14,15,16,17,18,19,20}&amp;$C68)*{1,2,3,4,5,6,7,8,9,10,11,12,13,14,15,16,17,18,19,20})</f>
        <v>0</v>
      </c>
      <c r="AG68" s="259" cm="1">
        <f t="array" ref="AG68">SUM(COUNTIF('LK HA'!$B$720:$AZ$728,{"",2,3,4,5,6,7,8,9,10,11,12,13,14,15,16,17,18,19,20}&amp;$C68)*{1,2,3,4,5,6,7,8,9,10,11,12,13,14,15,16,17,18,19,20})</f>
        <v>0</v>
      </c>
      <c r="AH68" s="259" cm="1">
        <f t="array" ref="AH68">SUM(COUNTIF('LK HA'!$B$729:$AZ$737,{"",2,3,4,5,6,7,8,9,10,11,12,13,14,15,16,17,18,19,20}&amp;$C68)*{1,2,3,4,5,6,7,8,9,10,11,12,13,14,15,16,17,18,19,20})</f>
        <v>0</v>
      </c>
      <c r="AI68" s="259" cm="1">
        <f t="array" ref="AI68">SUM(COUNTIF('LK HA'!$B$738:$AZ$744,{"",2,3,4,5,6,7,8,9,10,11,12,13,14,15,16,17,18,19,20}&amp;$C68)*{1,2,3,4,5,6,7,8,9,10,11,12,13,14,15,16,17,18,19,20})</f>
        <v>0</v>
      </c>
      <c r="AJ68" s="259" cm="1">
        <f t="array" ref="AJ68">SUM(COUNTIF('LK HA'!$B$745:$AZ$751,{"",2,3,4,5,6,7,8,9,10,11,12,13,14,15,16,17,18,19,20}&amp;$C68)*{1,2,3,4,5,6,7,8,9,10,11,12,13,14,15,16,17,18,19,20})</f>
        <v>0</v>
      </c>
      <c r="AK68" s="259" cm="1">
        <f t="array" ref="AK68">SUM(COUNTIF('LK HA'!$B$752:$AZ$765,{"",2,3,4,5,6,7,8,9,10,11,12,13,14,15,16,17,18,19,20}&amp;$C68)*{1,2,3,4,5,6,7,8,9,10,11,12,13,14,15,16,17,18,19,20})</f>
        <v>0</v>
      </c>
      <c r="AL68" s="259" cm="1">
        <f t="array" ref="AL68">SUM(COUNTIF('LK HA'!$B$766:$AZ$773,{"",2,3,4,5,6,7,8,9,10,11,12,13,14,15,16,17,18,19,20}&amp;$C68)*{1,2,3,4,5,6,7,8,9,10,11,12,13,14,15,16,17,18,19,20})</f>
        <v>0</v>
      </c>
      <c r="AM68" s="259" cm="1">
        <f t="array" ref="AM68">SUM(COUNTIF('LK HA'!$B$774:$AZ$791,{"",2,3,4,5,6,7,8,9,10,11,12,13,14,15,16,17,18,19,20}&amp;$C68)*{1,2,3,4,5,6,7,8,9,10,11,12,13,14,15,16,17,18,19,20})</f>
        <v>0</v>
      </c>
      <c r="AN68" s="108">
        <f t="shared" si="8"/>
        <v>0</v>
      </c>
      <c r="AO68" s="119"/>
      <c r="AP68" s="259" cm="1">
        <f t="array" ref="AP68">SUM(COUNTIF('LK HA'!$B$7:$AZ$791,{"",2,3,4,5,6,7,8,9,10,11,12,13,14,15,16,17,18,19,20}&amp;$C68)*{1,2,3,4,5,6,7,8,9,10,11,12,13,14,15,16,17,18,19,20})</f>
        <v>0</v>
      </c>
    </row>
    <row r="69" spans="1:45" s="39" customFormat="1" ht="15.6" hidden="1">
      <c r="A69" s="40" t="str">
        <f>IF(AN69=0,"ẩn",MAX($A$5:$A68)+1)</f>
        <v>ẩn</v>
      </c>
      <c r="B69" s="45" t="str">
        <f>"Móng néo: "&amp;C69</f>
        <v>Móng néo: MN9-3</v>
      </c>
      <c r="C69" s="46" t="s">
        <v>46</v>
      </c>
      <c r="D69" s="46" t="s">
        <v>10</v>
      </c>
      <c r="E69" s="258" cm="1">
        <f t="array" ref="E69">SUM(COUNTIF('LK HA'!$B$7:$AZ$64,{"",2,3,4,5,6,7,8,9,10,11,12,13,14,15,16,17,18,19,20}&amp;$C69)*{1,2,3,4,5,6,7,8,9,10,11,12,13,14,15,16,17,18,19,20})</f>
        <v>0</v>
      </c>
      <c r="F69" s="258" cm="1">
        <f t="array" ref="F69">SUM(COUNTIF('LK HA'!$B$65:$AZ$75,{"",2,3,4,5,6,7,8,9,10,11,12,13,14,15,16,17,18,19,20}&amp;$C69)*{1,2,3,4,5,6,7,8,9,10,11,12,13,14,15,16,17,18,19,20})</f>
        <v>0</v>
      </c>
      <c r="G69" s="258" cm="1">
        <f t="array" ref="G69">SUM(COUNTIF('LK HA'!$B$76:$AZ$96,{"",2,3,4,5,6,7,8,9,10,11,12,13,14,15,16,17,18,19,20}&amp;$C69)*{1,2,3,4,5,6,7,8,9,10,11,12,13,14,15,16,17,18,19,20})</f>
        <v>0</v>
      </c>
      <c r="H69" s="258" cm="1">
        <f t="array" ref="H69">SUM(COUNTIF('LK HA'!$B$97:$AZ$160,{"",2,3,4,5,6,7,8,9,10,11,12,13,14,15,16,17,18,19,20}&amp;$C69)*{1,2,3,4,5,6,7,8,9,10,11,12,13,14,15,16,17,18,19,20})</f>
        <v>0</v>
      </c>
      <c r="I69" s="258" cm="1">
        <f t="array" ref="I69">SUM(COUNTIF('LK HA'!$B$161:$AZ$164,{"",2,3,4,5,6,7,8,9,10,11,12,13,14,15,16,17,18,19,20}&amp;$C69)*{1,2,3,4,5,6,7,8,9,10,11,12,13,14,15,16,17,18,19,20})</f>
        <v>0</v>
      </c>
      <c r="J69" s="258" cm="1">
        <f t="array" ref="J69">SUM(COUNTIF('LK HA'!$B$165:$AZ$182,{"",2,3,4,5,6,7,8,9,10,11,12,13,14,15,16,17,18,19,20}&amp;$C69)*{1,2,3,4,5,6,7,8,9,10,11,12,13,14,15,16,17,18,19,20})</f>
        <v>0</v>
      </c>
      <c r="K69" s="258">
        <f>SUM(COUNTIF('LK HA'!$B$183:$AZ$209,{"",2,3,4,5,6,7,8,9,10,11,12,13,14,15,16,17,18,19,20}&amp;$C69)*{1,2,3,4,5,6,7,8,9,10,11,12,13,14,15,16,17,18,19,20})</f>
        <v>0</v>
      </c>
      <c r="L69" s="258" cm="1">
        <f t="array" ref="L69">SUM(COUNTIF('LK HA'!$B$210:$AZ$235,{"",2,3,4,5,6,7,8,9,10,11,12,13,14,15,16,17,18,19,20}&amp;$C69)*{1,2,3,4,5,6,7,8,9,10,11,12,13,14,15,16,17,18,19,20})</f>
        <v>0</v>
      </c>
      <c r="M69" s="258" cm="1">
        <f t="array" ref="M69">SUM(COUNTIF('LK HA'!$B$236:$AZ$254,{"",2,3,4,5,6,7,8,9,10,11,12,13,14,15,16,17,18,19,20}&amp;$C69)*{1,2,3,4,5,6,7,8,9,10,11,12,13,14,15,16,17,18,19,20})</f>
        <v>0</v>
      </c>
      <c r="N69" s="258" cm="1">
        <f t="array" ref="N69">SUM(COUNTIF('LK HA'!$B$255:$AZ$261,{"",2,3,4,5,6,7,8,9,10,11,12,13,14,15,16,17,18,19,20}&amp;$C69)*{1,2,3,4,5,6,7,8,9,10,11,12,13,14,15,16,17,18,19,20})</f>
        <v>0</v>
      </c>
      <c r="O69" s="258" cm="1">
        <f t="array" ref="O69">SUM(COUNTIF('LK HA'!$B$262:$AZ$288,{"",2,3,4,5,6,7,8,9,10,11,12,13,14,15,16,17,18,19,20}&amp;$C69)*{1,2,3,4,5,6,7,8,9,10,11,12,13,14,15,16,17,18,19,20})</f>
        <v>0</v>
      </c>
      <c r="P69" s="258" cm="1">
        <f t="array" ref="P69">SUM(COUNTIF('LK HA'!$B$289:$AZ$304,{"",2,3,4,5,6,7,8,9,10,11,12,13,14,15,16,17,18,19,20}&amp;$C69)*{1,2,3,4,5,6,7,8,9,10,11,12,13,14,15,16,17,18,19,20})</f>
        <v>0</v>
      </c>
      <c r="Q69" s="258" cm="1">
        <f t="array" ref="Q69">SUM(COUNTIF('LK HA'!$B$305:$AZ$350,{"",2,3,4,5,6,7,8,9,10,11,12,13,14,15,16,17,18,19,20}&amp;$C69)*{1,2,3,4,5,6,7,8,9,10,11,12,13,14,15,16,17,18,19,20})</f>
        <v>0</v>
      </c>
      <c r="R69" s="258" cm="1">
        <f t="array" ref="R69">SUM(COUNTIF('LK HA'!$B$351:$AZ$375,{"",2,3,4,5,6,7,8,9,10,11,12,13,14,15,16,17,18,19,20}&amp;$C69)*{1,2,3,4,5,6,7,8,9,10,11,12,13,14,15,16,17,18,19,20})</f>
        <v>0</v>
      </c>
      <c r="S69" s="258" cm="1">
        <f t="array" ref="S69">SUM(COUNTIF('LK HA'!$B$376:$AZ$413,{"",2,3,4,5,6,7,8,9,10,11,12,13,14,15,16,17,18,19,20}&amp;$C69)*{1,2,3,4,5,6,7,8,9,10,11,12,13,14,15,16,17,18,19,20})</f>
        <v>0</v>
      </c>
      <c r="T69" s="258" cm="1">
        <f t="array" ref="T69">SUM(COUNTIF('LK HA'!$B$414:$AZ$460,{"",2,3,4,5,6,7,8,9,10,11,12,13,14,15,16,17,18,19,20}&amp;$C69)*{1,2,3,4,5,6,7,8,9,10,11,12,13,14,15,16,17,18,19,20})</f>
        <v>0</v>
      </c>
      <c r="U69" s="258" cm="1">
        <f t="array" ref="U69">SUM(COUNTIF('LK HA'!$B$461:$AZ$497,{"",2,3,4,5,6,7,8,9,10,11,12,13,14,15,16,17,18,19,20}&amp;$C69)*{1,2,3,4,5,6,7,8,9,10,11,12,13,14,15,16,17,18,19,20})</f>
        <v>0</v>
      </c>
      <c r="V69" s="258" cm="1">
        <f t="array" ref="V69">SUM(COUNTIF('LK HA'!$B$498:$AZ$553,{"",2,3,4,5,6,7,8,9,10,11,12,13,14,15,16,17,18,19,20}&amp;$C69)*{1,2,3,4,5,6,7,8,9,10,11,12,13,14,15,16,17,18,19,20})</f>
        <v>0</v>
      </c>
      <c r="W69" s="258" cm="1">
        <f t="array" ref="W69">SUM(COUNTIF('LK HA'!$B$554:$AZ$585,{"",2,3,4,5,6,7,8,9,10,11,12,13,14,15,16,17,18,19,20}&amp;$C69)*{1,2,3,4,5,6,7,8,9,10,11,12,13,14,15,16,17,18,19,20})</f>
        <v>0</v>
      </c>
      <c r="X69" s="258" cm="1">
        <f t="array" ref="X69">SUM(COUNTIF('LK HA'!$B$586:$AZ$609,{"",2,3,4,5,6,7,8,9,10,11,12,13,14,15,16,17,18,19,20}&amp;$C69)*{1,2,3,4,5,6,7,8,9,10,11,12,13,14,15,16,17,18,19,20})</f>
        <v>0</v>
      </c>
      <c r="Y69" s="258" cm="1">
        <f t="array" ref="Y69">SUM(COUNTIF('LK HA'!$B$610:$AZ$616,{"",2,3,4,5,6,7,8,9,10,11,12,13,14,15,16,17,18,19,20}&amp;$C69)*{1,2,3,4,5,6,7,8,9,10,11,12,13,14,15,16,17,18,19,20})</f>
        <v>0</v>
      </c>
      <c r="Z69" s="258" cm="1">
        <f t="array" ref="Z69">SUM(COUNTIF('LK HA'!$B$617:$AZ$625,{"",2,3,4,5,6,7,8,9,10,11,12,13,14,15,16,17,18,19,20}&amp;$C69)*{1,2,3,4,5,6,7,8,9,10,11,12,13,14,15,16,17,18,19,20})</f>
        <v>0</v>
      </c>
      <c r="AA69" s="258" cm="1">
        <f t="array" ref="AA69">SUM(COUNTIF('LK HA'!$B$626:$AZ$633,{"",2,3,4,5,6,7,8,9,10,11,12,13,14,15,16,17,18,19,20}&amp;$C69)*{1,2,3,4,5,6,7,8,9,10,11,12,13,14,15,16,17,18,19,20})</f>
        <v>0</v>
      </c>
      <c r="AB69" s="258" cm="1">
        <f t="array" ref="AB69">SUM(COUNTIF('LK HA'!$B$634:$AZ$646,{"",2,3,4,5,6,7,8,9,10,11,12,13,14,15,16,17,18,19,20}&amp;$C69)*{1,2,3,4,5,6,7,8,9,10,11,12,13,14,15,16,17,18,19,20})</f>
        <v>0</v>
      </c>
      <c r="AC69" s="258" cm="1">
        <f t="array" ref="AC69">SUM(COUNTIF('LK HA'!$B$647:$AZ$677,{"",2,3,4,5,6,7,8,9,10,11,12,13,14,15,16,17,18,19,20}&amp;$C69)*{1,2,3,4,5,6,7,8,9,10,11,12,13,14,15,16,17,18,19,20})</f>
        <v>0</v>
      </c>
      <c r="AD69" s="258" cm="1">
        <f t="array" ref="AD69">SUM(COUNTIF('LK HA'!$B$678:$AZ$692,{"",2,3,4,5,6,7,8,9,10,11,12,13,14,15,16,17,18,19,20}&amp;$C69)*{1,2,3,4,5,6,7,8,9,10,11,12,13,14,15,16,17,18,19,20})</f>
        <v>0</v>
      </c>
      <c r="AE69" s="258" cm="1">
        <f t="array" ref="AE69">SUM(COUNTIF('LK HA'!$B$693:$AZ$700,{"",2,3,4,5,6,7,8,9,10,11,12,13,14,15,16,17,18,19,20}&amp;$C69)*{1,2,3,4,5,6,7,8,9,10,11,12,13,14,15,16,17,18,19,20})</f>
        <v>0</v>
      </c>
      <c r="AF69" s="258" cm="1">
        <f t="array" ref="AF69">SUM(COUNTIF('LK HA'!$B$701:$AZ$719,{"",2,3,4,5,6,7,8,9,10,11,12,13,14,15,16,17,18,19,20}&amp;$C69)*{1,2,3,4,5,6,7,8,9,10,11,12,13,14,15,16,17,18,19,20})</f>
        <v>0</v>
      </c>
      <c r="AG69" s="258" cm="1">
        <f t="array" ref="AG69">SUM(COUNTIF('LK HA'!$B$720:$AZ$728,{"",2,3,4,5,6,7,8,9,10,11,12,13,14,15,16,17,18,19,20}&amp;$C69)*{1,2,3,4,5,6,7,8,9,10,11,12,13,14,15,16,17,18,19,20})</f>
        <v>0</v>
      </c>
      <c r="AH69" s="258" cm="1">
        <f t="array" ref="AH69">SUM(COUNTIF('LK HA'!$B$729:$AZ$737,{"",2,3,4,5,6,7,8,9,10,11,12,13,14,15,16,17,18,19,20}&amp;$C69)*{1,2,3,4,5,6,7,8,9,10,11,12,13,14,15,16,17,18,19,20})</f>
        <v>0</v>
      </c>
      <c r="AI69" s="258" cm="1">
        <f t="array" ref="AI69">SUM(COUNTIF('LK HA'!$B$738:$AZ$744,{"",2,3,4,5,6,7,8,9,10,11,12,13,14,15,16,17,18,19,20}&amp;$C69)*{1,2,3,4,5,6,7,8,9,10,11,12,13,14,15,16,17,18,19,20})</f>
        <v>0</v>
      </c>
      <c r="AJ69" s="258" cm="1">
        <f t="array" ref="AJ69">SUM(COUNTIF('LK HA'!$B$745:$AZ$751,{"",2,3,4,5,6,7,8,9,10,11,12,13,14,15,16,17,18,19,20}&amp;$C69)*{1,2,3,4,5,6,7,8,9,10,11,12,13,14,15,16,17,18,19,20})</f>
        <v>0</v>
      </c>
      <c r="AK69" s="258" cm="1">
        <f t="array" ref="AK69">SUM(COUNTIF('LK HA'!$B$752:$AZ$765,{"",2,3,4,5,6,7,8,9,10,11,12,13,14,15,16,17,18,19,20}&amp;$C69)*{1,2,3,4,5,6,7,8,9,10,11,12,13,14,15,16,17,18,19,20})</f>
        <v>0</v>
      </c>
      <c r="AL69" s="258" cm="1">
        <f t="array" ref="AL69">SUM(COUNTIF('LK HA'!$B$766:$AZ$773,{"",2,3,4,5,6,7,8,9,10,11,12,13,14,15,16,17,18,19,20}&amp;$C69)*{1,2,3,4,5,6,7,8,9,10,11,12,13,14,15,16,17,18,19,20})</f>
        <v>0</v>
      </c>
      <c r="AM69" s="258" cm="1">
        <f t="array" ref="AM69">SUM(COUNTIF('LK HA'!$B$774:$AZ$791,{"",2,3,4,5,6,7,8,9,10,11,12,13,14,15,16,17,18,19,20}&amp;$C69)*{1,2,3,4,5,6,7,8,9,10,11,12,13,14,15,16,17,18,19,20})</f>
        <v>0</v>
      </c>
      <c r="AN69" s="43">
        <f t="shared" si="8"/>
        <v>0</v>
      </c>
      <c r="AO69" s="48"/>
      <c r="AP69" s="258" cm="1">
        <f t="array" ref="AP69">SUM(COUNTIF('LK HA'!$B$7:$AZ$791,{"",2,3,4,5,6,7,8,9,10,11,12,13,14,15,16,17,18,19,20}&amp;$C69)*{1,2,3,4,5,6,7,8,9,10,11,12,13,14,15,16,17,18,19,20})</f>
        <v>0</v>
      </c>
    </row>
    <row r="70" spans="1:45" s="39" customFormat="1" ht="15.6" hidden="1">
      <c r="A70" s="40" t="str">
        <f>IF(AN70=0,"ẩn",MAX($A$5:$A69)+1)</f>
        <v>ẩn</v>
      </c>
      <c r="B70" s="45" t="str">
        <f>"Dây néo có sứ phân cách: "&amp;C70</f>
        <v>Dây néo có sứ phân cách: TKH35-8</v>
      </c>
      <c r="C70" s="46" t="s">
        <v>47</v>
      </c>
      <c r="D70" s="46" t="s">
        <v>9</v>
      </c>
      <c r="E70" s="258" cm="1">
        <f t="array" ref="E70">SUM(COUNTIF('LK HA'!$B$7:$AZ$64,{"",2,3,4,5,6,7,8,9,10,11,12,13,14,15,16,17,18,19,20}&amp;$C70)*{1,2,3,4,5,6,7,8,9,10,11,12,13,14,15,16,17,18,19,20})</f>
        <v>0</v>
      </c>
      <c r="F70" s="258" cm="1">
        <f t="array" ref="F70">SUM(COUNTIF('LK HA'!$B$65:$AZ$75,{"",2,3,4,5,6,7,8,9,10,11,12,13,14,15,16,17,18,19,20}&amp;$C70)*{1,2,3,4,5,6,7,8,9,10,11,12,13,14,15,16,17,18,19,20})</f>
        <v>0</v>
      </c>
      <c r="G70" s="258" cm="1">
        <f t="array" ref="G70">SUM(COUNTIF('LK HA'!$B$76:$AZ$96,{"",2,3,4,5,6,7,8,9,10,11,12,13,14,15,16,17,18,19,20}&amp;$C70)*{1,2,3,4,5,6,7,8,9,10,11,12,13,14,15,16,17,18,19,20})</f>
        <v>0</v>
      </c>
      <c r="H70" s="258" cm="1">
        <f t="array" ref="H70">SUM(COUNTIF('LK HA'!$B$97:$AZ$160,{"",2,3,4,5,6,7,8,9,10,11,12,13,14,15,16,17,18,19,20}&amp;$C70)*{1,2,3,4,5,6,7,8,9,10,11,12,13,14,15,16,17,18,19,20})</f>
        <v>0</v>
      </c>
      <c r="I70" s="258" cm="1">
        <f t="array" ref="I70">SUM(COUNTIF('LK HA'!$B$161:$AZ$164,{"",2,3,4,5,6,7,8,9,10,11,12,13,14,15,16,17,18,19,20}&amp;$C70)*{1,2,3,4,5,6,7,8,9,10,11,12,13,14,15,16,17,18,19,20})</f>
        <v>0</v>
      </c>
      <c r="J70" s="258" cm="1">
        <f t="array" ref="J70">SUM(COUNTIF('LK HA'!$B$165:$AZ$182,{"",2,3,4,5,6,7,8,9,10,11,12,13,14,15,16,17,18,19,20}&amp;$C70)*{1,2,3,4,5,6,7,8,9,10,11,12,13,14,15,16,17,18,19,20})</f>
        <v>0</v>
      </c>
      <c r="K70" s="258">
        <f>SUM(COUNTIF('LK HA'!$B$183:$AZ$209,{"",2,3,4,5,6,7,8,9,10,11,12,13,14,15,16,17,18,19,20}&amp;$C70)*{1,2,3,4,5,6,7,8,9,10,11,12,13,14,15,16,17,18,19,20})</f>
        <v>0</v>
      </c>
      <c r="L70" s="258" cm="1">
        <f t="array" ref="L70">SUM(COUNTIF('LK HA'!$B$210:$AZ$235,{"",2,3,4,5,6,7,8,9,10,11,12,13,14,15,16,17,18,19,20}&amp;$C70)*{1,2,3,4,5,6,7,8,9,10,11,12,13,14,15,16,17,18,19,20})</f>
        <v>0</v>
      </c>
      <c r="M70" s="258" cm="1">
        <f t="array" ref="M70">SUM(COUNTIF('LK HA'!$B$236:$AZ$254,{"",2,3,4,5,6,7,8,9,10,11,12,13,14,15,16,17,18,19,20}&amp;$C70)*{1,2,3,4,5,6,7,8,9,10,11,12,13,14,15,16,17,18,19,20})</f>
        <v>0</v>
      </c>
      <c r="N70" s="258" cm="1">
        <f t="array" ref="N70">SUM(COUNTIF('LK HA'!$B$255:$AZ$261,{"",2,3,4,5,6,7,8,9,10,11,12,13,14,15,16,17,18,19,20}&amp;$C70)*{1,2,3,4,5,6,7,8,9,10,11,12,13,14,15,16,17,18,19,20})</f>
        <v>0</v>
      </c>
      <c r="O70" s="258" cm="1">
        <f t="array" ref="O70">SUM(COUNTIF('LK HA'!$B$262:$AZ$288,{"",2,3,4,5,6,7,8,9,10,11,12,13,14,15,16,17,18,19,20}&amp;$C70)*{1,2,3,4,5,6,7,8,9,10,11,12,13,14,15,16,17,18,19,20})</f>
        <v>0</v>
      </c>
      <c r="P70" s="258" cm="1">
        <f t="array" ref="P70">SUM(COUNTIF('LK HA'!$B$289:$AZ$304,{"",2,3,4,5,6,7,8,9,10,11,12,13,14,15,16,17,18,19,20}&amp;$C70)*{1,2,3,4,5,6,7,8,9,10,11,12,13,14,15,16,17,18,19,20})</f>
        <v>0</v>
      </c>
      <c r="Q70" s="258" cm="1">
        <f t="array" ref="Q70">SUM(COUNTIF('LK HA'!$B$305:$AZ$350,{"",2,3,4,5,6,7,8,9,10,11,12,13,14,15,16,17,18,19,20}&amp;$C70)*{1,2,3,4,5,6,7,8,9,10,11,12,13,14,15,16,17,18,19,20})</f>
        <v>0</v>
      </c>
      <c r="R70" s="258" cm="1">
        <f t="array" ref="R70">SUM(COUNTIF('LK HA'!$B$351:$AZ$375,{"",2,3,4,5,6,7,8,9,10,11,12,13,14,15,16,17,18,19,20}&amp;$C70)*{1,2,3,4,5,6,7,8,9,10,11,12,13,14,15,16,17,18,19,20})</f>
        <v>0</v>
      </c>
      <c r="S70" s="258" cm="1">
        <f t="array" ref="S70">SUM(COUNTIF('LK HA'!$B$376:$AZ$413,{"",2,3,4,5,6,7,8,9,10,11,12,13,14,15,16,17,18,19,20}&amp;$C70)*{1,2,3,4,5,6,7,8,9,10,11,12,13,14,15,16,17,18,19,20})</f>
        <v>0</v>
      </c>
      <c r="T70" s="258" cm="1">
        <f t="array" ref="T70">SUM(COUNTIF('LK HA'!$B$414:$AZ$460,{"",2,3,4,5,6,7,8,9,10,11,12,13,14,15,16,17,18,19,20}&amp;$C70)*{1,2,3,4,5,6,7,8,9,10,11,12,13,14,15,16,17,18,19,20})</f>
        <v>0</v>
      </c>
      <c r="U70" s="258" cm="1">
        <f t="array" ref="U70">SUM(COUNTIF('LK HA'!$B$461:$AZ$497,{"",2,3,4,5,6,7,8,9,10,11,12,13,14,15,16,17,18,19,20}&amp;$C70)*{1,2,3,4,5,6,7,8,9,10,11,12,13,14,15,16,17,18,19,20})</f>
        <v>0</v>
      </c>
      <c r="V70" s="258" cm="1">
        <f t="array" ref="V70">SUM(COUNTIF('LK HA'!$B$498:$AZ$553,{"",2,3,4,5,6,7,8,9,10,11,12,13,14,15,16,17,18,19,20}&amp;$C70)*{1,2,3,4,5,6,7,8,9,10,11,12,13,14,15,16,17,18,19,20})</f>
        <v>0</v>
      </c>
      <c r="W70" s="258" cm="1">
        <f t="array" ref="W70">SUM(COUNTIF('LK HA'!$B$554:$AZ$585,{"",2,3,4,5,6,7,8,9,10,11,12,13,14,15,16,17,18,19,20}&amp;$C70)*{1,2,3,4,5,6,7,8,9,10,11,12,13,14,15,16,17,18,19,20})</f>
        <v>0</v>
      </c>
      <c r="X70" s="258" cm="1">
        <f t="array" ref="X70">SUM(COUNTIF('LK HA'!$B$586:$AZ$609,{"",2,3,4,5,6,7,8,9,10,11,12,13,14,15,16,17,18,19,20}&amp;$C70)*{1,2,3,4,5,6,7,8,9,10,11,12,13,14,15,16,17,18,19,20})</f>
        <v>0</v>
      </c>
      <c r="Y70" s="258" cm="1">
        <f t="array" ref="Y70">SUM(COUNTIF('LK HA'!$B$610:$AZ$616,{"",2,3,4,5,6,7,8,9,10,11,12,13,14,15,16,17,18,19,20}&amp;$C70)*{1,2,3,4,5,6,7,8,9,10,11,12,13,14,15,16,17,18,19,20})</f>
        <v>0</v>
      </c>
      <c r="Z70" s="258" cm="1">
        <f t="array" ref="Z70">SUM(COUNTIF('LK HA'!$B$617:$AZ$625,{"",2,3,4,5,6,7,8,9,10,11,12,13,14,15,16,17,18,19,20}&amp;$C70)*{1,2,3,4,5,6,7,8,9,10,11,12,13,14,15,16,17,18,19,20})</f>
        <v>0</v>
      </c>
      <c r="AA70" s="258" cm="1">
        <f t="array" ref="AA70">SUM(COUNTIF('LK HA'!$B$626:$AZ$633,{"",2,3,4,5,6,7,8,9,10,11,12,13,14,15,16,17,18,19,20}&amp;$C70)*{1,2,3,4,5,6,7,8,9,10,11,12,13,14,15,16,17,18,19,20})</f>
        <v>0</v>
      </c>
      <c r="AB70" s="258" cm="1">
        <f t="array" ref="AB70">SUM(COUNTIF('LK HA'!$B$634:$AZ$646,{"",2,3,4,5,6,7,8,9,10,11,12,13,14,15,16,17,18,19,20}&amp;$C70)*{1,2,3,4,5,6,7,8,9,10,11,12,13,14,15,16,17,18,19,20})</f>
        <v>0</v>
      </c>
      <c r="AC70" s="258" cm="1">
        <f t="array" ref="AC70">SUM(COUNTIF('LK HA'!$B$647:$AZ$677,{"",2,3,4,5,6,7,8,9,10,11,12,13,14,15,16,17,18,19,20}&amp;$C70)*{1,2,3,4,5,6,7,8,9,10,11,12,13,14,15,16,17,18,19,20})</f>
        <v>0</v>
      </c>
      <c r="AD70" s="258" cm="1">
        <f t="array" ref="AD70">SUM(COUNTIF('LK HA'!$B$678:$AZ$692,{"",2,3,4,5,6,7,8,9,10,11,12,13,14,15,16,17,18,19,20}&amp;$C70)*{1,2,3,4,5,6,7,8,9,10,11,12,13,14,15,16,17,18,19,20})</f>
        <v>0</v>
      </c>
      <c r="AE70" s="258" cm="1">
        <f t="array" ref="AE70">SUM(COUNTIF('LK HA'!$B$693:$AZ$700,{"",2,3,4,5,6,7,8,9,10,11,12,13,14,15,16,17,18,19,20}&amp;$C70)*{1,2,3,4,5,6,7,8,9,10,11,12,13,14,15,16,17,18,19,20})</f>
        <v>0</v>
      </c>
      <c r="AF70" s="258" cm="1">
        <f t="array" ref="AF70">SUM(COUNTIF('LK HA'!$B$701:$AZ$719,{"",2,3,4,5,6,7,8,9,10,11,12,13,14,15,16,17,18,19,20}&amp;$C70)*{1,2,3,4,5,6,7,8,9,10,11,12,13,14,15,16,17,18,19,20})</f>
        <v>0</v>
      </c>
      <c r="AG70" s="258" cm="1">
        <f t="array" ref="AG70">SUM(COUNTIF('LK HA'!$B$720:$AZ$728,{"",2,3,4,5,6,7,8,9,10,11,12,13,14,15,16,17,18,19,20}&amp;$C70)*{1,2,3,4,5,6,7,8,9,10,11,12,13,14,15,16,17,18,19,20})</f>
        <v>0</v>
      </c>
      <c r="AH70" s="258" cm="1">
        <f t="array" ref="AH70">SUM(COUNTIF('LK HA'!$B$729:$AZ$737,{"",2,3,4,5,6,7,8,9,10,11,12,13,14,15,16,17,18,19,20}&amp;$C70)*{1,2,3,4,5,6,7,8,9,10,11,12,13,14,15,16,17,18,19,20})</f>
        <v>0</v>
      </c>
      <c r="AI70" s="258" cm="1">
        <f t="array" ref="AI70">SUM(COUNTIF('LK HA'!$B$738:$AZ$744,{"",2,3,4,5,6,7,8,9,10,11,12,13,14,15,16,17,18,19,20}&amp;$C70)*{1,2,3,4,5,6,7,8,9,10,11,12,13,14,15,16,17,18,19,20})</f>
        <v>0</v>
      </c>
      <c r="AJ70" s="258" cm="1">
        <f t="array" ref="AJ70">SUM(COUNTIF('LK HA'!$B$745:$AZ$751,{"",2,3,4,5,6,7,8,9,10,11,12,13,14,15,16,17,18,19,20}&amp;$C70)*{1,2,3,4,5,6,7,8,9,10,11,12,13,14,15,16,17,18,19,20})</f>
        <v>0</v>
      </c>
      <c r="AK70" s="258" cm="1">
        <f t="array" ref="AK70">SUM(COUNTIF('LK HA'!$B$752:$AZ$765,{"",2,3,4,5,6,7,8,9,10,11,12,13,14,15,16,17,18,19,20}&amp;$C70)*{1,2,3,4,5,6,7,8,9,10,11,12,13,14,15,16,17,18,19,20})</f>
        <v>0</v>
      </c>
      <c r="AL70" s="258" cm="1">
        <f t="array" ref="AL70">SUM(COUNTIF('LK HA'!$B$766:$AZ$773,{"",2,3,4,5,6,7,8,9,10,11,12,13,14,15,16,17,18,19,20}&amp;$C70)*{1,2,3,4,5,6,7,8,9,10,11,12,13,14,15,16,17,18,19,20})</f>
        <v>0</v>
      </c>
      <c r="AM70" s="258" cm="1">
        <f t="array" ref="AM70">SUM(COUNTIF('LK HA'!$B$774:$AZ$791,{"",2,3,4,5,6,7,8,9,10,11,12,13,14,15,16,17,18,19,20}&amp;$C70)*{1,2,3,4,5,6,7,8,9,10,11,12,13,14,15,16,17,18,19,20})</f>
        <v>0</v>
      </c>
      <c r="AN70" s="43">
        <f t="shared" si="8"/>
        <v>0</v>
      </c>
      <c r="AO70" s="48"/>
      <c r="AP70" s="258" cm="1">
        <f t="array" ref="AP70">SUM(COUNTIF('LK HA'!$B$7:$AZ$791,{"",2,3,4,5,6,7,8,9,10,11,12,13,14,15,16,17,18,19,20}&amp;$C70)*{1,2,3,4,5,6,7,8,9,10,11,12,13,14,15,16,17,18,19,20})</f>
        <v>0</v>
      </c>
    </row>
    <row r="71" spans="1:45" s="39" customFormat="1" ht="15.6" hidden="1">
      <c r="A71" s="40" t="str">
        <f>IF(AN71=0,"ẩn",MAX($A$5:$A70)+1)</f>
        <v>ẩn</v>
      </c>
      <c r="B71" s="45" t="str">
        <f>"Dây néo có sứ phân cách: "&amp;C71</f>
        <v>Dây néo có sứ phân cách: TKH35-10</v>
      </c>
      <c r="C71" s="46" t="s">
        <v>48</v>
      </c>
      <c r="D71" s="46" t="s">
        <v>9</v>
      </c>
      <c r="E71" s="258" cm="1">
        <f t="array" ref="E71">SUM(COUNTIF('LK HA'!$B$7:$AZ$64,{"",2,3,4,5,6,7,8,9,10,11,12,13,14,15,16,17,18,19,20}&amp;$C71)*{1,2,3,4,5,6,7,8,9,10,11,12,13,14,15,16,17,18,19,20})</f>
        <v>0</v>
      </c>
      <c r="F71" s="258" cm="1">
        <f t="array" ref="F71">SUM(COUNTIF('LK HA'!$B$65:$AZ$75,{"",2,3,4,5,6,7,8,9,10,11,12,13,14,15,16,17,18,19,20}&amp;$C71)*{1,2,3,4,5,6,7,8,9,10,11,12,13,14,15,16,17,18,19,20})</f>
        <v>0</v>
      </c>
      <c r="G71" s="258" cm="1">
        <f t="array" ref="G71">SUM(COUNTIF('LK HA'!$B$76:$AZ$96,{"",2,3,4,5,6,7,8,9,10,11,12,13,14,15,16,17,18,19,20}&amp;$C71)*{1,2,3,4,5,6,7,8,9,10,11,12,13,14,15,16,17,18,19,20})</f>
        <v>0</v>
      </c>
      <c r="H71" s="258" cm="1">
        <f t="array" ref="H71">SUM(COUNTIF('LK HA'!$B$97:$AZ$160,{"",2,3,4,5,6,7,8,9,10,11,12,13,14,15,16,17,18,19,20}&amp;$C71)*{1,2,3,4,5,6,7,8,9,10,11,12,13,14,15,16,17,18,19,20})</f>
        <v>0</v>
      </c>
      <c r="I71" s="258" cm="1">
        <f t="array" ref="I71">SUM(COUNTIF('LK HA'!$B$161:$AZ$164,{"",2,3,4,5,6,7,8,9,10,11,12,13,14,15,16,17,18,19,20}&amp;$C71)*{1,2,3,4,5,6,7,8,9,10,11,12,13,14,15,16,17,18,19,20})</f>
        <v>0</v>
      </c>
      <c r="J71" s="258" cm="1">
        <f t="array" ref="J71">SUM(COUNTIF('LK HA'!$B$165:$AZ$182,{"",2,3,4,5,6,7,8,9,10,11,12,13,14,15,16,17,18,19,20}&amp;$C71)*{1,2,3,4,5,6,7,8,9,10,11,12,13,14,15,16,17,18,19,20})</f>
        <v>0</v>
      </c>
      <c r="K71" s="258">
        <f>SUM(COUNTIF('LK HA'!$B$183:$AZ$209,{"",2,3,4,5,6,7,8,9,10,11,12,13,14,15,16,17,18,19,20}&amp;$C71)*{1,2,3,4,5,6,7,8,9,10,11,12,13,14,15,16,17,18,19,20})</f>
        <v>0</v>
      </c>
      <c r="L71" s="258" cm="1">
        <f t="array" ref="L71">SUM(COUNTIF('LK HA'!$B$210:$AZ$235,{"",2,3,4,5,6,7,8,9,10,11,12,13,14,15,16,17,18,19,20}&amp;$C71)*{1,2,3,4,5,6,7,8,9,10,11,12,13,14,15,16,17,18,19,20})</f>
        <v>0</v>
      </c>
      <c r="M71" s="258" cm="1">
        <f t="array" ref="M71">SUM(COUNTIF('LK HA'!$B$236:$AZ$254,{"",2,3,4,5,6,7,8,9,10,11,12,13,14,15,16,17,18,19,20}&amp;$C71)*{1,2,3,4,5,6,7,8,9,10,11,12,13,14,15,16,17,18,19,20})</f>
        <v>0</v>
      </c>
      <c r="N71" s="258" cm="1">
        <f t="array" ref="N71">SUM(COUNTIF('LK HA'!$B$255:$AZ$261,{"",2,3,4,5,6,7,8,9,10,11,12,13,14,15,16,17,18,19,20}&amp;$C71)*{1,2,3,4,5,6,7,8,9,10,11,12,13,14,15,16,17,18,19,20})</f>
        <v>0</v>
      </c>
      <c r="O71" s="258" cm="1">
        <f t="array" ref="O71">SUM(COUNTIF('LK HA'!$B$262:$AZ$288,{"",2,3,4,5,6,7,8,9,10,11,12,13,14,15,16,17,18,19,20}&amp;$C71)*{1,2,3,4,5,6,7,8,9,10,11,12,13,14,15,16,17,18,19,20})</f>
        <v>0</v>
      </c>
      <c r="P71" s="258" cm="1">
        <f t="array" ref="P71">SUM(COUNTIF('LK HA'!$B$289:$AZ$304,{"",2,3,4,5,6,7,8,9,10,11,12,13,14,15,16,17,18,19,20}&amp;$C71)*{1,2,3,4,5,6,7,8,9,10,11,12,13,14,15,16,17,18,19,20})</f>
        <v>0</v>
      </c>
      <c r="Q71" s="258" cm="1">
        <f t="array" ref="Q71">SUM(COUNTIF('LK HA'!$B$305:$AZ$350,{"",2,3,4,5,6,7,8,9,10,11,12,13,14,15,16,17,18,19,20}&amp;$C71)*{1,2,3,4,5,6,7,8,9,10,11,12,13,14,15,16,17,18,19,20})</f>
        <v>0</v>
      </c>
      <c r="R71" s="258" cm="1">
        <f t="array" ref="R71">SUM(COUNTIF('LK HA'!$B$351:$AZ$375,{"",2,3,4,5,6,7,8,9,10,11,12,13,14,15,16,17,18,19,20}&amp;$C71)*{1,2,3,4,5,6,7,8,9,10,11,12,13,14,15,16,17,18,19,20})</f>
        <v>0</v>
      </c>
      <c r="S71" s="258" cm="1">
        <f t="array" ref="S71">SUM(COUNTIF('LK HA'!$B$376:$AZ$413,{"",2,3,4,5,6,7,8,9,10,11,12,13,14,15,16,17,18,19,20}&amp;$C71)*{1,2,3,4,5,6,7,8,9,10,11,12,13,14,15,16,17,18,19,20})</f>
        <v>0</v>
      </c>
      <c r="T71" s="258" cm="1">
        <f t="array" ref="T71">SUM(COUNTIF('LK HA'!$B$414:$AZ$460,{"",2,3,4,5,6,7,8,9,10,11,12,13,14,15,16,17,18,19,20}&amp;$C71)*{1,2,3,4,5,6,7,8,9,10,11,12,13,14,15,16,17,18,19,20})</f>
        <v>0</v>
      </c>
      <c r="U71" s="258" cm="1">
        <f t="array" ref="U71">SUM(COUNTIF('LK HA'!$B$461:$AZ$497,{"",2,3,4,5,6,7,8,9,10,11,12,13,14,15,16,17,18,19,20}&amp;$C71)*{1,2,3,4,5,6,7,8,9,10,11,12,13,14,15,16,17,18,19,20})</f>
        <v>0</v>
      </c>
      <c r="V71" s="258" cm="1">
        <f t="array" ref="V71">SUM(COUNTIF('LK HA'!$B$498:$AZ$553,{"",2,3,4,5,6,7,8,9,10,11,12,13,14,15,16,17,18,19,20}&amp;$C71)*{1,2,3,4,5,6,7,8,9,10,11,12,13,14,15,16,17,18,19,20})</f>
        <v>0</v>
      </c>
      <c r="W71" s="258" cm="1">
        <f t="array" ref="W71">SUM(COUNTIF('LK HA'!$B$554:$AZ$585,{"",2,3,4,5,6,7,8,9,10,11,12,13,14,15,16,17,18,19,20}&amp;$C71)*{1,2,3,4,5,6,7,8,9,10,11,12,13,14,15,16,17,18,19,20})</f>
        <v>0</v>
      </c>
      <c r="X71" s="258" cm="1">
        <f t="array" ref="X71">SUM(COUNTIF('LK HA'!$B$586:$AZ$609,{"",2,3,4,5,6,7,8,9,10,11,12,13,14,15,16,17,18,19,20}&amp;$C71)*{1,2,3,4,5,6,7,8,9,10,11,12,13,14,15,16,17,18,19,20})</f>
        <v>0</v>
      </c>
      <c r="Y71" s="258" cm="1">
        <f t="array" ref="Y71">SUM(COUNTIF('LK HA'!$B$610:$AZ$616,{"",2,3,4,5,6,7,8,9,10,11,12,13,14,15,16,17,18,19,20}&amp;$C71)*{1,2,3,4,5,6,7,8,9,10,11,12,13,14,15,16,17,18,19,20})</f>
        <v>0</v>
      </c>
      <c r="Z71" s="258" cm="1">
        <f t="array" ref="Z71">SUM(COUNTIF('LK HA'!$B$617:$AZ$625,{"",2,3,4,5,6,7,8,9,10,11,12,13,14,15,16,17,18,19,20}&amp;$C71)*{1,2,3,4,5,6,7,8,9,10,11,12,13,14,15,16,17,18,19,20})</f>
        <v>0</v>
      </c>
      <c r="AA71" s="258" cm="1">
        <f t="array" ref="AA71">SUM(COUNTIF('LK HA'!$B$626:$AZ$633,{"",2,3,4,5,6,7,8,9,10,11,12,13,14,15,16,17,18,19,20}&amp;$C71)*{1,2,3,4,5,6,7,8,9,10,11,12,13,14,15,16,17,18,19,20})</f>
        <v>0</v>
      </c>
      <c r="AB71" s="258" cm="1">
        <f t="array" ref="AB71">SUM(COUNTIF('LK HA'!$B$634:$AZ$646,{"",2,3,4,5,6,7,8,9,10,11,12,13,14,15,16,17,18,19,20}&amp;$C71)*{1,2,3,4,5,6,7,8,9,10,11,12,13,14,15,16,17,18,19,20})</f>
        <v>0</v>
      </c>
      <c r="AC71" s="258" cm="1">
        <f t="array" ref="AC71">SUM(COUNTIF('LK HA'!$B$647:$AZ$677,{"",2,3,4,5,6,7,8,9,10,11,12,13,14,15,16,17,18,19,20}&amp;$C71)*{1,2,3,4,5,6,7,8,9,10,11,12,13,14,15,16,17,18,19,20})</f>
        <v>0</v>
      </c>
      <c r="AD71" s="258" cm="1">
        <f t="array" ref="AD71">SUM(COUNTIF('LK HA'!$B$678:$AZ$692,{"",2,3,4,5,6,7,8,9,10,11,12,13,14,15,16,17,18,19,20}&amp;$C71)*{1,2,3,4,5,6,7,8,9,10,11,12,13,14,15,16,17,18,19,20})</f>
        <v>0</v>
      </c>
      <c r="AE71" s="258" cm="1">
        <f t="array" ref="AE71">SUM(COUNTIF('LK HA'!$B$693:$AZ$700,{"",2,3,4,5,6,7,8,9,10,11,12,13,14,15,16,17,18,19,20}&amp;$C71)*{1,2,3,4,5,6,7,8,9,10,11,12,13,14,15,16,17,18,19,20})</f>
        <v>0</v>
      </c>
      <c r="AF71" s="258" cm="1">
        <f t="array" ref="AF71">SUM(COUNTIF('LK HA'!$B$701:$AZ$719,{"",2,3,4,5,6,7,8,9,10,11,12,13,14,15,16,17,18,19,20}&amp;$C71)*{1,2,3,4,5,6,7,8,9,10,11,12,13,14,15,16,17,18,19,20})</f>
        <v>0</v>
      </c>
      <c r="AG71" s="258" cm="1">
        <f t="array" ref="AG71">SUM(COUNTIF('LK HA'!$B$720:$AZ$728,{"",2,3,4,5,6,7,8,9,10,11,12,13,14,15,16,17,18,19,20}&amp;$C71)*{1,2,3,4,5,6,7,8,9,10,11,12,13,14,15,16,17,18,19,20})</f>
        <v>0</v>
      </c>
      <c r="AH71" s="258" cm="1">
        <f t="array" ref="AH71">SUM(COUNTIF('LK HA'!$B$729:$AZ$737,{"",2,3,4,5,6,7,8,9,10,11,12,13,14,15,16,17,18,19,20}&amp;$C71)*{1,2,3,4,5,6,7,8,9,10,11,12,13,14,15,16,17,18,19,20})</f>
        <v>0</v>
      </c>
      <c r="AI71" s="258" cm="1">
        <f t="array" ref="AI71">SUM(COUNTIF('LK HA'!$B$738:$AZ$744,{"",2,3,4,5,6,7,8,9,10,11,12,13,14,15,16,17,18,19,20}&amp;$C71)*{1,2,3,4,5,6,7,8,9,10,11,12,13,14,15,16,17,18,19,20})</f>
        <v>0</v>
      </c>
      <c r="AJ71" s="258" cm="1">
        <f t="array" ref="AJ71">SUM(COUNTIF('LK HA'!$B$745:$AZ$751,{"",2,3,4,5,6,7,8,9,10,11,12,13,14,15,16,17,18,19,20}&amp;$C71)*{1,2,3,4,5,6,7,8,9,10,11,12,13,14,15,16,17,18,19,20})</f>
        <v>0</v>
      </c>
      <c r="AK71" s="258" cm="1">
        <f t="array" ref="AK71">SUM(COUNTIF('LK HA'!$B$752:$AZ$765,{"",2,3,4,5,6,7,8,9,10,11,12,13,14,15,16,17,18,19,20}&amp;$C71)*{1,2,3,4,5,6,7,8,9,10,11,12,13,14,15,16,17,18,19,20})</f>
        <v>0</v>
      </c>
      <c r="AL71" s="258" cm="1">
        <f t="array" ref="AL71">SUM(COUNTIF('LK HA'!$B$766:$AZ$773,{"",2,3,4,5,6,7,8,9,10,11,12,13,14,15,16,17,18,19,20}&amp;$C71)*{1,2,3,4,5,6,7,8,9,10,11,12,13,14,15,16,17,18,19,20})</f>
        <v>0</v>
      </c>
      <c r="AM71" s="258" cm="1">
        <f t="array" ref="AM71">SUM(COUNTIF('LK HA'!$B$774:$AZ$791,{"",2,3,4,5,6,7,8,9,10,11,12,13,14,15,16,17,18,19,20}&amp;$C71)*{1,2,3,4,5,6,7,8,9,10,11,12,13,14,15,16,17,18,19,20})</f>
        <v>0</v>
      </c>
      <c r="AN71" s="43">
        <f t="shared" si="8"/>
        <v>0</v>
      </c>
      <c r="AO71" s="48"/>
      <c r="AP71" s="258" cm="1">
        <f t="array" ref="AP71">SUM(COUNTIF('LK HA'!$B$7:$AZ$791,{"",2,3,4,5,6,7,8,9,10,11,12,13,14,15,16,17,18,19,20}&amp;$C71)*{1,2,3,4,5,6,7,8,9,10,11,12,13,14,15,16,17,18,19,20})</f>
        <v>0</v>
      </c>
    </row>
    <row r="72" spans="1:45" ht="15.6" hidden="1">
      <c r="A72" s="106" t="str">
        <f>IF(AN72=0,"ẩn",MAX($A$5:$A71)+1)</f>
        <v>ẩn</v>
      </c>
      <c r="B72" s="110" t="str">
        <f>"Dây néo có sứ phân cách: "&amp;C72</f>
        <v>Dây néo có sứ phân cách: TKH50-8</v>
      </c>
      <c r="C72" s="111" t="s">
        <v>49</v>
      </c>
      <c r="D72" s="111" t="s">
        <v>9</v>
      </c>
      <c r="E72" s="259" cm="1">
        <f t="array" ref="E72">SUM(COUNTIF('LK HA'!$B$7:$AZ$64,{"",2,3,4,5,6,7,8,9,10,11,12,13,14,15,16,17,18,19,20}&amp;$C72)*{1,2,3,4,5,6,7,8,9,10,11,12,13,14,15,16,17,18,19,20})</f>
        <v>0</v>
      </c>
      <c r="F72" s="259" cm="1">
        <f t="array" ref="F72">SUM(COUNTIF('LK HA'!$B$65:$AZ$75,{"",2,3,4,5,6,7,8,9,10,11,12,13,14,15,16,17,18,19,20}&amp;$C72)*{1,2,3,4,5,6,7,8,9,10,11,12,13,14,15,16,17,18,19,20})</f>
        <v>0</v>
      </c>
      <c r="G72" s="259" cm="1">
        <f t="array" ref="G72">SUM(COUNTIF('LK HA'!$B$76:$AZ$96,{"",2,3,4,5,6,7,8,9,10,11,12,13,14,15,16,17,18,19,20}&amp;$C72)*{1,2,3,4,5,6,7,8,9,10,11,12,13,14,15,16,17,18,19,20})</f>
        <v>0</v>
      </c>
      <c r="H72" s="259" cm="1">
        <f t="array" ref="H72">SUM(COUNTIF('LK HA'!$B$97:$AZ$160,{"",2,3,4,5,6,7,8,9,10,11,12,13,14,15,16,17,18,19,20}&amp;$C72)*{1,2,3,4,5,6,7,8,9,10,11,12,13,14,15,16,17,18,19,20})</f>
        <v>0</v>
      </c>
      <c r="I72" s="259" cm="1">
        <f t="array" ref="I72">SUM(COUNTIF('LK HA'!$B$161:$AZ$164,{"",2,3,4,5,6,7,8,9,10,11,12,13,14,15,16,17,18,19,20}&amp;$C72)*{1,2,3,4,5,6,7,8,9,10,11,12,13,14,15,16,17,18,19,20})</f>
        <v>0</v>
      </c>
      <c r="J72" s="259" cm="1">
        <f t="array" ref="J72">SUM(COUNTIF('LK HA'!$B$165:$AZ$182,{"",2,3,4,5,6,7,8,9,10,11,12,13,14,15,16,17,18,19,20}&amp;$C72)*{1,2,3,4,5,6,7,8,9,10,11,12,13,14,15,16,17,18,19,20})</f>
        <v>0</v>
      </c>
      <c r="K72" s="259">
        <f>SUM(COUNTIF('LK HA'!$B$183:$AZ$209,{"",2,3,4,5,6,7,8,9,10,11,12,13,14,15,16,17,18,19,20}&amp;$C72)*{1,2,3,4,5,6,7,8,9,10,11,12,13,14,15,16,17,18,19,20})</f>
        <v>0</v>
      </c>
      <c r="L72" s="259" cm="1">
        <f t="array" ref="L72">SUM(COUNTIF('LK HA'!$B$210:$AZ$235,{"",2,3,4,5,6,7,8,9,10,11,12,13,14,15,16,17,18,19,20}&amp;$C72)*{1,2,3,4,5,6,7,8,9,10,11,12,13,14,15,16,17,18,19,20})</f>
        <v>0</v>
      </c>
      <c r="M72" s="259" cm="1">
        <f t="array" ref="M72">SUM(COUNTIF('LK HA'!$B$236:$AZ$254,{"",2,3,4,5,6,7,8,9,10,11,12,13,14,15,16,17,18,19,20}&amp;$C72)*{1,2,3,4,5,6,7,8,9,10,11,12,13,14,15,16,17,18,19,20})</f>
        <v>0</v>
      </c>
      <c r="N72" s="259" cm="1">
        <f t="array" ref="N72">SUM(COUNTIF('LK HA'!$B$255:$AZ$261,{"",2,3,4,5,6,7,8,9,10,11,12,13,14,15,16,17,18,19,20}&amp;$C72)*{1,2,3,4,5,6,7,8,9,10,11,12,13,14,15,16,17,18,19,20})</f>
        <v>0</v>
      </c>
      <c r="O72" s="259" cm="1">
        <f t="array" ref="O72">SUM(COUNTIF('LK HA'!$B$262:$AZ$288,{"",2,3,4,5,6,7,8,9,10,11,12,13,14,15,16,17,18,19,20}&amp;$C72)*{1,2,3,4,5,6,7,8,9,10,11,12,13,14,15,16,17,18,19,20})</f>
        <v>0</v>
      </c>
      <c r="P72" s="259" cm="1">
        <f t="array" ref="P72">SUM(COUNTIF('LK HA'!$B$289:$AZ$304,{"",2,3,4,5,6,7,8,9,10,11,12,13,14,15,16,17,18,19,20}&amp;$C72)*{1,2,3,4,5,6,7,8,9,10,11,12,13,14,15,16,17,18,19,20})</f>
        <v>0</v>
      </c>
      <c r="Q72" s="259" cm="1">
        <f t="array" ref="Q72">SUM(COUNTIF('LK HA'!$B$305:$AZ$350,{"",2,3,4,5,6,7,8,9,10,11,12,13,14,15,16,17,18,19,20}&amp;$C72)*{1,2,3,4,5,6,7,8,9,10,11,12,13,14,15,16,17,18,19,20})</f>
        <v>0</v>
      </c>
      <c r="R72" s="259" cm="1">
        <f t="array" ref="R72">SUM(COUNTIF('LK HA'!$B$351:$AZ$375,{"",2,3,4,5,6,7,8,9,10,11,12,13,14,15,16,17,18,19,20}&amp;$C72)*{1,2,3,4,5,6,7,8,9,10,11,12,13,14,15,16,17,18,19,20})</f>
        <v>0</v>
      </c>
      <c r="S72" s="259" cm="1">
        <f t="array" ref="S72">SUM(COUNTIF('LK HA'!$B$376:$AZ$413,{"",2,3,4,5,6,7,8,9,10,11,12,13,14,15,16,17,18,19,20}&amp;$C72)*{1,2,3,4,5,6,7,8,9,10,11,12,13,14,15,16,17,18,19,20})</f>
        <v>0</v>
      </c>
      <c r="T72" s="259" cm="1">
        <f t="array" ref="T72">SUM(COUNTIF('LK HA'!$B$414:$AZ$460,{"",2,3,4,5,6,7,8,9,10,11,12,13,14,15,16,17,18,19,20}&amp;$C72)*{1,2,3,4,5,6,7,8,9,10,11,12,13,14,15,16,17,18,19,20})</f>
        <v>0</v>
      </c>
      <c r="U72" s="259" cm="1">
        <f t="array" ref="U72">SUM(COUNTIF('LK HA'!$B$461:$AZ$497,{"",2,3,4,5,6,7,8,9,10,11,12,13,14,15,16,17,18,19,20}&amp;$C72)*{1,2,3,4,5,6,7,8,9,10,11,12,13,14,15,16,17,18,19,20})</f>
        <v>0</v>
      </c>
      <c r="V72" s="259" cm="1">
        <f t="array" ref="V72">SUM(COUNTIF('LK HA'!$B$498:$AZ$553,{"",2,3,4,5,6,7,8,9,10,11,12,13,14,15,16,17,18,19,20}&amp;$C72)*{1,2,3,4,5,6,7,8,9,10,11,12,13,14,15,16,17,18,19,20})</f>
        <v>0</v>
      </c>
      <c r="W72" s="259" cm="1">
        <f t="array" ref="W72">SUM(COUNTIF('LK HA'!$B$554:$AZ$585,{"",2,3,4,5,6,7,8,9,10,11,12,13,14,15,16,17,18,19,20}&amp;$C72)*{1,2,3,4,5,6,7,8,9,10,11,12,13,14,15,16,17,18,19,20})</f>
        <v>0</v>
      </c>
      <c r="X72" s="259" cm="1">
        <f t="array" ref="X72">SUM(COUNTIF('LK HA'!$B$586:$AZ$609,{"",2,3,4,5,6,7,8,9,10,11,12,13,14,15,16,17,18,19,20}&amp;$C72)*{1,2,3,4,5,6,7,8,9,10,11,12,13,14,15,16,17,18,19,20})</f>
        <v>0</v>
      </c>
      <c r="Y72" s="259" cm="1">
        <f t="array" ref="Y72">SUM(COUNTIF('LK HA'!$B$610:$AZ$616,{"",2,3,4,5,6,7,8,9,10,11,12,13,14,15,16,17,18,19,20}&amp;$C72)*{1,2,3,4,5,6,7,8,9,10,11,12,13,14,15,16,17,18,19,20})</f>
        <v>0</v>
      </c>
      <c r="Z72" s="259" cm="1">
        <f t="array" ref="Z72">SUM(COUNTIF('LK HA'!$B$617:$AZ$625,{"",2,3,4,5,6,7,8,9,10,11,12,13,14,15,16,17,18,19,20}&amp;$C72)*{1,2,3,4,5,6,7,8,9,10,11,12,13,14,15,16,17,18,19,20})</f>
        <v>0</v>
      </c>
      <c r="AA72" s="259" cm="1">
        <f t="array" ref="AA72">SUM(COUNTIF('LK HA'!$B$626:$AZ$633,{"",2,3,4,5,6,7,8,9,10,11,12,13,14,15,16,17,18,19,20}&amp;$C72)*{1,2,3,4,5,6,7,8,9,10,11,12,13,14,15,16,17,18,19,20})</f>
        <v>0</v>
      </c>
      <c r="AB72" s="259" cm="1">
        <f t="array" ref="AB72">SUM(COUNTIF('LK HA'!$B$634:$AZ$646,{"",2,3,4,5,6,7,8,9,10,11,12,13,14,15,16,17,18,19,20}&amp;$C72)*{1,2,3,4,5,6,7,8,9,10,11,12,13,14,15,16,17,18,19,20})</f>
        <v>0</v>
      </c>
      <c r="AC72" s="259" cm="1">
        <f t="array" ref="AC72">SUM(COUNTIF('LK HA'!$B$647:$AZ$677,{"",2,3,4,5,6,7,8,9,10,11,12,13,14,15,16,17,18,19,20}&amp;$C72)*{1,2,3,4,5,6,7,8,9,10,11,12,13,14,15,16,17,18,19,20})</f>
        <v>0</v>
      </c>
      <c r="AD72" s="259" cm="1">
        <f t="array" ref="AD72">SUM(COUNTIF('LK HA'!$B$678:$AZ$692,{"",2,3,4,5,6,7,8,9,10,11,12,13,14,15,16,17,18,19,20}&amp;$C72)*{1,2,3,4,5,6,7,8,9,10,11,12,13,14,15,16,17,18,19,20})</f>
        <v>0</v>
      </c>
      <c r="AE72" s="259" cm="1">
        <f t="array" ref="AE72">SUM(COUNTIF('LK HA'!$B$693:$AZ$700,{"",2,3,4,5,6,7,8,9,10,11,12,13,14,15,16,17,18,19,20}&amp;$C72)*{1,2,3,4,5,6,7,8,9,10,11,12,13,14,15,16,17,18,19,20})</f>
        <v>0</v>
      </c>
      <c r="AF72" s="259" cm="1">
        <f t="array" ref="AF72">SUM(COUNTIF('LK HA'!$B$701:$AZ$719,{"",2,3,4,5,6,7,8,9,10,11,12,13,14,15,16,17,18,19,20}&amp;$C72)*{1,2,3,4,5,6,7,8,9,10,11,12,13,14,15,16,17,18,19,20})</f>
        <v>0</v>
      </c>
      <c r="AG72" s="259" cm="1">
        <f t="array" ref="AG72">SUM(COUNTIF('LK HA'!$B$720:$AZ$728,{"",2,3,4,5,6,7,8,9,10,11,12,13,14,15,16,17,18,19,20}&amp;$C72)*{1,2,3,4,5,6,7,8,9,10,11,12,13,14,15,16,17,18,19,20})</f>
        <v>0</v>
      </c>
      <c r="AH72" s="259" cm="1">
        <f t="array" ref="AH72">SUM(COUNTIF('LK HA'!$B$729:$AZ$737,{"",2,3,4,5,6,7,8,9,10,11,12,13,14,15,16,17,18,19,20}&amp;$C72)*{1,2,3,4,5,6,7,8,9,10,11,12,13,14,15,16,17,18,19,20})</f>
        <v>0</v>
      </c>
      <c r="AI72" s="259" cm="1">
        <f t="array" ref="AI72">SUM(COUNTIF('LK HA'!$B$738:$AZ$744,{"",2,3,4,5,6,7,8,9,10,11,12,13,14,15,16,17,18,19,20}&amp;$C72)*{1,2,3,4,5,6,7,8,9,10,11,12,13,14,15,16,17,18,19,20})</f>
        <v>0</v>
      </c>
      <c r="AJ72" s="259" cm="1">
        <f t="array" ref="AJ72">SUM(COUNTIF('LK HA'!$B$745:$AZ$751,{"",2,3,4,5,6,7,8,9,10,11,12,13,14,15,16,17,18,19,20}&amp;$C72)*{1,2,3,4,5,6,7,8,9,10,11,12,13,14,15,16,17,18,19,20})</f>
        <v>0</v>
      </c>
      <c r="AK72" s="259" cm="1">
        <f t="array" ref="AK72">SUM(COUNTIF('LK HA'!$B$752:$AZ$765,{"",2,3,4,5,6,7,8,9,10,11,12,13,14,15,16,17,18,19,20}&amp;$C72)*{1,2,3,4,5,6,7,8,9,10,11,12,13,14,15,16,17,18,19,20})</f>
        <v>0</v>
      </c>
      <c r="AL72" s="259" cm="1">
        <f t="array" ref="AL72">SUM(COUNTIF('LK HA'!$B$766:$AZ$773,{"",2,3,4,5,6,7,8,9,10,11,12,13,14,15,16,17,18,19,20}&amp;$C72)*{1,2,3,4,5,6,7,8,9,10,11,12,13,14,15,16,17,18,19,20})</f>
        <v>0</v>
      </c>
      <c r="AM72" s="259" cm="1">
        <f t="array" ref="AM72">SUM(COUNTIF('LK HA'!$B$774:$AZ$791,{"",2,3,4,5,6,7,8,9,10,11,12,13,14,15,16,17,18,19,20}&amp;$C72)*{1,2,3,4,5,6,7,8,9,10,11,12,13,14,15,16,17,18,19,20})</f>
        <v>0</v>
      </c>
      <c r="AN72" s="108">
        <f t="shared" si="8"/>
        <v>0</v>
      </c>
      <c r="AO72" s="115"/>
      <c r="AP72" s="259" cm="1">
        <f t="array" ref="AP72">SUM(COUNTIF('LK HA'!$B$7:$AZ$791,{"",2,3,4,5,6,7,8,9,10,11,12,13,14,15,16,17,18,19,20}&amp;$C72)*{1,2,3,4,5,6,7,8,9,10,11,12,13,14,15,16,17,18,19,20})</f>
        <v>0</v>
      </c>
    </row>
    <row r="73" spans="1:45" ht="15.6" hidden="1">
      <c r="A73" s="106" t="str">
        <f>IF(AN73=0,"ẩn",MAX($A$5:$A72)+1)</f>
        <v>ẩn</v>
      </c>
      <c r="B73" s="120" t="str">
        <f>"Dây néo có sứ phân cách: "&amp;C73</f>
        <v>Dây néo có sứ phân cách: TKH50-10</v>
      </c>
      <c r="C73" s="116" t="s">
        <v>50</v>
      </c>
      <c r="D73" s="116" t="s">
        <v>9</v>
      </c>
      <c r="E73" s="259" cm="1">
        <f t="array" ref="E73">SUM(COUNTIF('LK HA'!$B$7:$AZ$64,{"",2,3,4,5,6,7,8,9,10,11,12,13,14,15,16,17,18,19,20}&amp;$C73)*{1,2,3,4,5,6,7,8,9,10,11,12,13,14,15,16,17,18,19,20})</f>
        <v>0</v>
      </c>
      <c r="F73" s="259" cm="1">
        <f t="array" ref="F73">SUM(COUNTIF('LK HA'!$B$65:$AZ$75,{"",2,3,4,5,6,7,8,9,10,11,12,13,14,15,16,17,18,19,20}&amp;$C73)*{1,2,3,4,5,6,7,8,9,10,11,12,13,14,15,16,17,18,19,20})</f>
        <v>0</v>
      </c>
      <c r="G73" s="259" cm="1">
        <f t="array" ref="G73">SUM(COUNTIF('LK HA'!$B$76:$AZ$96,{"",2,3,4,5,6,7,8,9,10,11,12,13,14,15,16,17,18,19,20}&amp;$C73)*{1,2,3,4,5,6,7,8,9,10,11,12,13,14,15,16,17,18,19,20})</f>
        <v>0</v>
      </c>
      <c r="H73" s="259" cm="1">
        <f t="array" ref="H73">SUM(COUNTIF('LK HA'!$B$97:$AZ$160,{"",2,3,4,5,6,7,8,9,10,11,12,13,14,15,16,17,18,19,20}&amp;$C73)*{1,2,3,4,5,6,7,8,9,10,11,12,13,14,15,16,17,18,19,20})</f>
        <v>0</v>
      </c>
      <c r="I73" s="259" cm="1">
        <f t="array" ref="I73">SUM(COUNTIF('LK HA'!$B$161:$AZ$164,{"",2,3,4,5,6,7,8,9,10,11,12,13,14,15,16,17,18,19,20}&amp;$C73)*{1,2,3,4,5,6,7,8,9,10,11,12,13,14,15,16,17,18,19,20})</f>
        <v>0</v>
      </c>
      <c r="J73" s="259" cm="1">
        <f t="array" ref="J73">SUM(COUNTIF('LK HA'!$B$165:$AZ$182,{"",2,3,4,5,6,7,8,9,10,11,12,13,14,15,16,17,18,19,20}&amp;$C73)*{1,2,3,4,5,6,7,8,9,10,11,12,13,14,15,16,17,18,19,20})</f>
        <v>0</v>
      </c>
      <c r="K73" s="259">
        <f>SUM(COUNTIF('LK HA'!$B$183:$AZ$209,{"",2,3,4,5,6,7,8,9,10,11,12,13,14,15,16,17,18,19,20}&amp;$C73)*{1,2,3,4,5,6,7,8,9,10,11,12,13,14,15,16,17,18,19,20})</f>
        <v>0</v>
      </c>
      <c r="L73" s="259" cm="1">
        <f t="array" ref="L73">SUM(COUNTIF('LK HA'!$B$210:$AZ$235,{"",2,3,4,5,6,7,8,9,10,11,12,13,14,15,16,17,18,19,20}&amp;$C73)*{1,2,3,4,5,6,7,8,9,10,11,12,13,14,15,16,17,18,19,20})</f>
        <v>0</v>
      </c>
      <c r="M73" s="259" cm="1">
        <f t="array" ref="M73">SUM(COUNTIF('LK HA'!$B$236:$AZ$254,{"",2,3,4,5,6,7,8,9,10,11,12,13,14,15,16,17,18,19,20}&amp;$C73)*{1,2,3,4,5,6,7,8,9,10,11,12,13,14,15,16,17,18,19,20})</f>
        <v>0</v>
      </c>
      <c r="N73" s="259" cm="1">
        <f t="array" ref="N73">SUM(COUNTIF('LK HA'!$B$255:$AZ$261,{"",2,3,4,5,6,7,8,9,10,11,12,13,14,15,16,17,18,19,20}&amp;$C73)*{1,2,3,4,5,6,7,8,9,10,11,12,13,14,15,16,17,18,19,20})</f>
        <v>0</v>
      </c>
      <c r="O73" s="259" cm="1">
        <f t="array" ref="O73">SUM(COUNTIF('LK HA'!$B$262:$AZ$288,{"",2,3,4,5,6,7,8,9,10,11,12,13,14,15,16,17,18,19,20}&amp;$C73)*{1,2,3,4,5,6,7,8,9,10,11,12,13,14,15,16,17,18,19,20})</f>
        <v>0</v>
      </c>
      <c r="P73" s="259" cm="1">
        <f t="array" ref="P73">SUM(COUNTIF('LK HA'!$B$289:$AZ$304,{"",2,3,4,5,6,7,8,9,10,11,12,13,14,15,16,17,18,19,20}&amp;$C73)*{1,2,3,4,5,6,7,8,9,10,11,12,13,14,15,16,17,18,19,20})</f>
        <v>0</v>
      </c>
      <c r="Q73" s="259" cm="1">
        <f t="array" ref="Q73">SUM(COUNTIF('LK HA'!$B$305:$AZ$350,{"",2,3,4,5,6,7,8,9,10,11,12,13,14,15,16,17,18,19,20}&amp;$C73)*{1,2,3,4,5,6,7,8,9,10,11,12,13,14,15,16,17,18,19,20})</f>
        <v>0</v>
      </c>
      <c r="R73" s="259" cm="1">
        <f t="array" ref="R73">SUM(COUNTIF('LK HA'!$B$351:$AZ$375,{"",2,3,4,5,6,7,8,9,10,11,12,13,14,15,16,17,18,19,20}&amp;$C73)*{1,2,3,4,5,6,7,8,9,10,11,12,13,14,15,16,17,18,19,20})</f>
        <v>0</v>
      </c>
      <c r="S73" s="259" cm="1">
        <f t="array" ref="S73">SUM(COUNTIF('LK HA'!$B$376:$AZ$413,{"",2,3,4,5,6,7,8,9,10,11,12,13,14,15,16,17,18,19,20}&amp;$C73)*{1,2,3,4,5,6,7,8,9,10,11,12,13,14,15,16,17,18,19,20})</f>
        <v>0</v>
      </c>
      <c r="T73" s="259" cm="1">
        <f t="array" ref="T73">SUM(COUNTIF('LK HA'!$B$414:$AZ$460,{"",2,3,4,5,6,7,8,9,10,11,12,13,14,15,16,17,18,19,20}&amp;$C73)*{1,2,3,4,5,6,7,8,9,10,11,12,13,14,15,16,17,18,19,20})</f>
        <v>0</v>
      </c>
      <c r="U73" s="259" cm="1">
        <f t="array" ref="U73">SUM(COUNTIF('LK HA'!$B$461:$AZ$497,{"",2,3,4,5,6,7,8,9,10,11,12,13,14,15,16,17,18,19,20}&amp;$C73)*{1,2,3,4,5,6,7,8,9,10,11,12,13,14,15,16,17,18,19,20})</f>
        <v>0</v>
      </c>
      <c r="V73" s="259" cm="1">
        <f t="array" ref="V73">SUM(COUNTIF('LK HA'!$B$498:$AZ$553,{"",2,3,4,5,6,7,8,9,10,11,12,13,14,15,16,17,18,19,20}&amp;$C73)*{1,2,3,4,5,6,7,8,9,10,11,12,13,14,15,16,17,18,19,20})</f>
        <v>0</v>
      </c>
      <c r="W73" s="259" cm="1">
        <f t="array" ref="W73">SUM(COUNTIF('LK HA'!$B$554:$AZ$585,{"",2,3,4,5,6,7,8,9,10,11,12,13,14,15,16,17,18,19,20}&amp;$C73)*{1,2,3,4,5,6,7,8,9,10,11,12,13,14,15,16,17,18,19,20})</f>
        <v>0</v>
      </c>
      <c r="X73" s="259" cm="1">
        <f t="array" ref="X73">SUM(COUNTIF('LK HA'!$B$586:$AZ$609,{"",2,3,4,5,6,7,8,9,10,11,12,13,14,15,16,17,18,19,20}&amp;$C73)*{1,2,3,4,5,6,7,8,9,10,11,12,13,14,15,16,17,18,19,20})</f>
        <v>0</v>
      </c>
      <c r="Y73" s="259" cm="1">
        <f t="array" ref="Y73">SUM(COUNTIF('LK HA'!$B$610:$AZ$616,{"",2,3,4,5,6,7,8,9,10,11,12,13,14,15,16,17,18,19,20}&amp;$C73)*{1,2,3,4,5,6,7,8,9,10,11,12,13,14,15,16,17,18,19,20})</f>
        <v>0</v>
      </c>
      <c r="Z73" s="259" cm="1">
        <f t="array" ref="Z73">SUM(COUNTIF('LK HA'!$B$617:$AZ$625,{"",2,3,4,5,6,7,8,9,10,11,12,13,14,15,16,17,18,19,20}&amp;$C73)*{1,2,3,4,5,6,7,8,9,10,11,12,13,14,15,16,17,18,19,20})</f>
        <v>0</v>
      </c>
      <c r="AA73" s="259" cm="1">
        <f t="array" ref="AA73">SUM(COUNTIF('LK HA'!$B$626:$AZ$633,{"",2,3,4,5,6,7,8,9,10,11,12,13,14,15,16,17,18,19,20}&amp;$C73)*{1,2,3,4,5,6,7,8,9,10,11,12,13,14,15,16,17,18,19,20})</f>
        <v>0</v>
      </c>
      <c r="AB73" s="259" cm="1">
        <f t="array" ref="AB73">SUM(COUNTIF('LK HA'!$B$634:$AZ$646,{"",2,3,4,5,6,7,8,9,10,11,12,13,14,15,16,17,18,19,20}&amp;$C73)*{1,2,3,4,5,6,7,8,9,10,11,12,13,14,15,16,17,18,19,20})</f>
        <v>0</v>
      </c>
      <c r="AC73" s="259" cm="1">
        <f t="array" ref="AC73">SUM(COUNTIF('LK HA'!$B$647:$AZ$677,{"",2,3,4,5,6,7,8,9,10,11,12,13,14,15,16,17,18,19,20}&amp;$C73)*{1,2,3,4,5,6,7,8,9,10,11,12,13,14,15,16,17,18,19,20})</f>
        <v>0</v>
      </c>
      <c r="AD73" s="259" cm="1">
        <f t="array" ref="AD73">SUM(COUNTIF('LK HA'!$B$678:$AZ$692,{"",2,3,4,5,6,7,8,9,10,11,12,13,14,15,16,17,18,19,20}&amp;$C73)*{1,2,3,4,5,6,7,8,9,10,11,12,13,14,15,16,17,18,19,20})</f>
        <v>0</v>
      </c>
      <c r="AE73" s="259" cm="1">
        <f t="array" ref="AE73">SUM(COUNTIF('LK HA'!$B$693:$AZ$700,{"",2,3,4,5,6,7,8,9,10,11,12,13,14,15,16,17,18,19,20}&amp;$C73)*{1,2,3,4,5,6,7,8,9,10,11,12,13,14,15,16,17,18,19,20})</f>
        <v>0</v>
      </c>
      <c r="AF73" s="259" cm="1">
        <f t="array" ref="AF73">SUM(COUNTIF('LK HA'!$B$701:$AZ$719,{"",2,3,4,5,6,7,8,9,10,11,12,13,14,15,16,17,18,19,20}&amp;$C73)*{1,2,3,4,5,6,7,8,9,10,11,12,13,14,15,16,17,18,19,20})</f>
        <v>0</v>
      </c>
      <c r="AG73" s="259" cm="1">
        <f t="array" ref="AG73">SUM(COUNTIF('LK HA'!$B$720:$AZ$728,{"",2,3,4,5,6,7,8,9,10,11,12,13,14,15,16,17,18,19,20}&amp;$C73)*{1,2,3,4,5,6,7,8,9,10,11,12,13,14,15,16,17,18,19,20})</f>
        <v>0</v>
      </c>
      <c r="AH73" s="259" cm="1">
        <f t="array" ref="AH73">SUM(COUNTIF('LK HA'!$B$729:$AZ$737,{"",2,3,4,5,6,7,8,9,10,11,12,13,14,15,16,17,18,19,20}&amp;$C73)*{1,2,3,4,5,6,7,8,9,10,11,12,13,14,15,16,17,18,19,20})</f>
        <v>0</v>
      </c>
      <c r="AI73" s="259" cm="1">
        <f t="array" ref="AI73">SUM(COUNTIF('LK HA'!$B$738:$AZ$744,{"",2,3,4,5,6,7,8,9,10,11,12,13,14,15,16,17,18,19,20}&amp;$C73)*{1,2,3,4,5,6,7,8,9,10,11,12,13,14,15,16,17,18,19,20})</f>
        <v>0</v>
      </c>
      <c r="AJ73" s="259" cm="1">
        <f t="array" ref="AJ73">SUM(COUNTIF('LK HA'!$B$745:$AZ$751,{"",2,3,4,5,6,7,8,9,10,11,12,13,14,15,16,17,18,19,20}&amp;$C73)*{1,2,3,4,5,6,7,8,9,10,11,12,13,14,15,16,17,18,19,20})</f>
        <v>0</v>
      </c>
      <c r="AK73" s="259" cm="1">
        <f t="array" ref="AK73">SUM(COUNTIF('LK HA'!$B$752:$AZ$765,{"",2,3,4,5,6,7,8,9,10,11,12,13,14,15,16,17,18,19,20}&amp;$C73)*{1,2,3,4,5,6,7,8,9,10,11,12,13,14,15,16,17,18,19,20})</f>
        <v>0</v>
      </c>
      <c r="AL73" s="259" cm="1">
        <f t="array" ref="AL73">SUM(COUNTIF('LK HA'!$B$766:$AZ$773,{"",2,3,4,5,6,7,8,9,10,11,12,13,14,15,16,17,18,19,20}&amp;$C73)*{1,2,3,4,5,6,7,8,9,10,11,12,13,14,15,16,17,18,19,20})</f>
        <v>0</v>
      </c>
      <c r="AM73" s="259" cm="1">
        <f t="array" ref="AM73">SUM(COUNTIF('LK HA'!$B$774:$AZ$791,{"",2,3,4,5,6,7,8,9,10,11,12,13,14,15,16,17,18,19,20}&amp;$C73)*{1,2,3,4,5,6,7,8,9,10,11,12,13,14,15,16,17,18,19,20})</f>
        <v>0</v>
      </c>
      <c r="AN73" s="108">
        <f t="shared" si="8"/>
        <v>0</v>
      </c>
      <c r="AO73" s="117"/>
      <c r="AP73" s="259" cm="1">
        <f t="array" ref="AP73">SUM(COUNTIF('LK HA'!$B$7:$AZ$791,{"",2,3,4,5,6,7,8,9,10,11,12,13,14,15,16,17,18,19,20}&amp;$C73)*{1,2,3,4,5,6,7,8,9,10,11,12,13,14,15,16,17,18,19,20})</f>
        <v>0</v>
      </c>
    </row>
    <row r="74" spans="1:45" ht="15.6">
      <c r="A74" s="112" t="s">
        <v>171</v>
      </c>
      <c r="B74" s="113" t="s">
        <v>15</v>
      </c>
      <c r="C74" s="105"/>
      <c r="D74" s="105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352"/>
      <c r="AO74" s="105"/>
      <c r="AP74" s="257"/>
    </row>
    <row r="75" spans="1:45" ht="15.6">
      <c r="A75" s="106">
        <f>IF(AN75=0,"ẩn",MAX($A$5:$A74)+1)</f>
        <v>28</v>
      </c>
      <c r="B75" s="107" t="str">
        <f>"Cọc tia hỗn hợp cột BTLT; " &amp;C75</f>
        <v>Cọc tia hỗn hợp cột BTLT; LR-4</v>
      </c>
      <c r="C75" s="99" t="s">
        <v>3</v>
      </c>
      <c r="D75" s="99" t="s">
        <v>13</v>
      </c>
      <c r="E75" s="259" cm="1">
        <f t="array" ref="E75">SUM(COUNTIF('LK HA'!$B$7:$AZ$64,{"",2,3,4,5,6,7,8,9,10,11,12,13,14,15,16,17,18,19,20}&amp;$C75)*{1,2,3,4,5,6,7,8,9,10,11,12,13,14,15,16,17,18,19,20})</f>
        <v>0</v>
      </c>
      <c r="F75" s="259" cm="1">
        <f t="array" ref="F75">SUM(COUNTIF('LK HA'!$B$65:$AZ$75,{"",2,3,4,5,6,7,8,9,10,11,12,13,14,15,16,17,18,19,20}&amp;$C75)*{1,2,3,4,5,6,7,8,9,10,11,12,13,14,15,16,17,18,19,20})</f>
        <v>2</v>
      </c>
      <c r="G75" s="259" cm="1">
        <f t="array" ref="G75">SUM(COUNTIF('LK HA'!$B$76:$AZ$96,{"",2,3,4,5,6,7,8,9,10,11,12,13,14,15,16,17,18,19,20}&amp;$C75)*{1,2,3,4,5,6,7,8,9,10,11,12,13,14,15,16,17,18,19,20})</f>
        <v>8</v>
      </c>
      <c r="H75" s="259" cm="1">
        <f t="array" ref="H75">SUM(COUNTIF('LK HA'!$B$97:$AZ$160,{"",2,3,4,5,6,7,8,9,10,11,12,13,14,15,16,17,18,19,20}&amp;$C75)*{1,2,3,4,5,6,7,8,9,10,11,12,13,14,15,16,17,18,19,20})</f>
        <v>0</v>
      </c>
      <c r="I75" s="259" cm="1">
        <f t="array" ref="I75">SUM(COUNTIF('LK HA'!$B$161:$AZ$164,{"",2,3,4,5,6,7,8,9,10,11,12,13,14,15,16,17,18,19,20}&amp;$C75)*{1,2,3,4,5,6,7,8,9,10,11,12,13,14,15,16,17,18,19,20})</f>
        <v>0</v>
      </c>
      <c r="J75" s="259" cm="1">
        <f t="array" ref="J75">SUM(COUNTIF('LK HA'!$B$165:$AZ$182,{"",2,3,4,5,6,7,8,9,10,11,12,13,14,15,16,17,18,19,20}&amp;$C75)*{1,2,3,4,5,6,7,8,9,10,11,12,13,14,15,16,17,18,19,20})</f>
        <v>5</v>
      </c>
      <c r="K75" s="259">
        <f>SUM(COUNTIF('LK HA'!$B$183:$AZ$209,{"",2,3,4,5,6,7,8,9,10,11,12,13,14,15,16,17,18,19,20}&amp;$C75)*{1,2,3,4,5,6,7,8,9,10,11,12,13,14,15,16,17,18,19,20})</f>
        <v>2</v>
      </c>
      <c r="L75" s="259" cm="1">
        <f t="array" ref="L75">SUM(COUNTIF('LK HA'!$B$210:$AZ$235,{"",2,3,4,5,6,7,8,9,10,11,12,13,14,15,16,17,18,19,20}&amp;$C75)*{1,2,3,4,5,6,7,8,9,10,11,12,13,14,15,16,17,18,19,20})</f>
        <v>0</v>
      </c>
      <c r="M75" s="259" cm="1">
        <f t="array" ref="M75">SUM(COUNTIF('LK HA'!$B$236:$AZ$254,{"",2,3,4,5,6,7,8,9,10,11,12,13,14,15,16,17,18,19,20}&amp;$C75)*{1,2,3,4,5,6,7,8,9,10,11,12,13,14,15,16,17,18,19,20})</f>
        <v>3</v>
      </c>
      <c r="N75" s="259" cm="1">
        <f t="array" ref="N75">SUM(COUNTIF('LK HA'!$B$255:$AZ$261,{"",2,3,4,5,6,7,8,9,10,11,12,13,14,15,16,17,18,19,20}&amp;$C75)*{1,2,3,4,5,6,7,8,9,10,11,12,13,14,15,16,17,18,19,20})</f>
        <v>2</v>
      </c>
      <c r="O75" s="259" cm="1">
        <f t="array" ref="O75">SUM(COUNTIF('LK HA'!$B$262:$AZ$288,{"",2,3,4,5,6,7,8,9,10,11,12,13,14,15,16,17,18,19,20}&amp;$C75)*{1,2,3,4,5,6,7,8,9,10,11,12,13,14,15,16,17,18,19,20})</f>
        <v>6</v>
      </c>
      <c r="P75" s="259" cm="1">
        <f t="array" ref="P75">SUM(COUNTIF('LK HA'!$B$289:$AZ$304,{"",2,3,4,5,6,7,8,9,10,11,12,13,14,15,16,17,18,19,20}&amp;$C75)*{1,2,3,4,5,6,7,8,9,10,11,12,13,14,15,16,17,18,19,20})</f>
        <v>5</v>
      </c>
      <c r="Q75" s="259" cm="1">
        <f t="array" ref="Q75">SUM(COUNTIF('LK HA'!$B$305:$AZ$350,{"",2,3,4,5,6,7,8,9,10,11,12,13,14,15,16,17,18,19,20}&amp;$C75)*{1,2,3,4,5,6,7,8,9,10,11,12,13,14,15,16,17,18,19,20})</f>
        <v>0</v>
      </c>
      <c r="R75" s="259" cm="1">
        <f t="array" ref="R75">SUM(COUNTIF('LK HA'!$B$351:$AZ$375,{"",2,3,4,5,6,7,8,9,10,11,12,13,14,15,16,17,18,19,20}&amp;$C75)*{1,2,3,4,5,6,7,8,9,10,11,12,13,14,15,16,17,18,19,20})</f>
        <v>2</v>
      </c>
      <c r="S75" s="259" cm="1">
        <f t="array" ref="S75">SUM(COUNTIF('LK HA'!$B$376:$AZ$413,{"",2,3,4,5,6,7,8,9,10,11,12,13,14,15,16,17,18,19,20}&amp;$C75)*{1,2,3,4,5,6,7,8,9,10,11,12,13,14,15,16,17,18,19,20})</f>
        <v>0</v>
      </c>
      <c r="T75" s="259" cm="1">
        <f t="array" ref="T75">SUM(COUNTIF('LK HA'!$B$414:$AZ$460,{"",2,3,4,5,6,7,8,9,10,11,12,13,14,15,16,17,18,19,20}&amp;$C75)*{1,2,3,4,5,6,7,8,9,10,11,12,13,14,15,16,17,18,19,20})</f>
        <v>0</v>
      </c>
      <c r="U75" s="259" cm="1">
        <f t="array" ref="U75">SUM(COUNTIF('LK HA'!$B$461:$AZ$497,{"",2,3,4,5,6,7,8,9,10,11,12,13,14,15,16,17,18,19,20}&amp;$C75)*{1,2,3,4,5,6,7,8,9,10,11,12,13,14,15,16,17,18,19,20})</f>
        <v>0</v>
      </c>
      <c r="V75" s="259" cm="1">
        <f t="array" ref="V75">SUM(COUNTIF('LK HA'!$B$498:$AZ$553,{"",2,3,4,5,6,7,8,9,10,11,12,13,14,15,16,17,18,19,20}&amp;$C75)*{1,2,3,4,5,6,7,8,9,10,11,12,13,14,15,16,17,18,19,20})</f>
        <v>3</v>
      </c>
      <c r="W75" s="259" cm="1">
        <f t="array" ref="W75">SUM(COUNTIF('LK HA'!$B$554:$AZ$585,{"",2,3,4,5,6,7,8,9,10,11,12,13,14,15,16,17,18,19,20}&amp;$C75)*{1,2,3,4,5,6,7,8,9,10,11,12,13,14,15,16,17,18,19,20})</f>
        <v>9</v>
      </c>
      <c r="X75" s="259" cm="1">
        <f t="array" ref="X75">SUM(COUNTIF('LK HA'!$B$586:$AZ$609,{"",2,3,4,5,6,7,8,9,10,11,12,13,14,15,16,17,18,19,20}&amp;$C75)*{1,2,3,4,5,6,7,8,9,10,11,12,13,14,15,16,17,18,19,20})</f>
        <v>0</v>
      </c>
      <c r="Y75" s="259" cm="1">
        <f t="array" ref="Y75">SUM(COUNTIF('LK HA'!$B$610:$AZ$616,{"",2,3,4,5,6,7,8,9,10,11,12,13,14,15,16,17,18,19,20}&amp;$C75)*{1,2,3,4,5,6,7,8,9,10,11,12,13,14,15,16,17,18,19,20})</f>
        <v>0</v>
      </c>
      <c r="Z75" s="259" cm="1">
        <f t="array" ref="Z75">SUM(COUNTIF('LK HA'!$B$617:$AZ$625,{"",2,3,4,5,6,7,8,9,10,11,12,13,14,15,16,17,18,19,20}&amp;$C75)*{1,2,3,4,5,6,7,8,9,10,11,12,13,14,15,16,17,18,19,20})</f>
        <v>3</v>
      </c>
      <c r="AA75" s="259" cm="1">
        <f t="array" ref="AA75">SUM(COUNTIF('LK HA'!$B$626:$AZ$633,{"",2,3,4,5,6,7,8,9,10,11,12,13,14,15,16,17,18,19,20}&amp;$C75)*{1,2,3,4,5,6,7,8,9,10,11,12,13,14,15,16,17,18,19,20})</f>
        <v>0</v>
      </c>
      <c r="AB75" s="259" cm="1">
        <f t="array" ref="AB75">SUM(COUNTIF('LK HA'!$B$634:$AZ$646,{"",2,3,4,5,6,7,8,9,10,11,12,13,14,15,16,17,18,19,20}&amp;$C75)*{1,2,3,4,5,6,7,8,9,10,11,12,13,14,15,16,17,18,19,20})</f>
        <v>3</v>
      </c>
      <c r="AC75" s="259" cm="1">
        <f t="array" ref="AC75">SUM(COUNTIF('LK HA'!$B$647:$AZ$677,{"",2,3,4,5,6,7,8,9,10,11,12,13,14,15,16,17,18,19,20}&amp;$C75)*{1,2,3,4,5,6,7,8,9,10,11,12,13,14,15,16,17,18,19,20})</f>
        <v>9</v>
      </c>
      <c r="AD75" s="259" cm="1">
        <f t="array" ref="AD75">SUM(COUNTIF('LK HA'!$B$678:$AZ$692,{"",2,3,4,5,6,7,8,9,10,11,12,13,14,15,16,17,18,19,20}&amp;$C75)*{1,2,3,4,5,6,7,8,9,10,11,12,13,14,15,16,17,18,19,20})</f>
        <v>1</v>
      </c>
      <c r="AE75" s="259" cm="1">
        <f t="array" ref="AE75">SUM(COUNTIF('LK HA'!$B$693:$AZ$700,{"",2,3,4,5,6,7,8,9,10,11,12,13,14,15,16,17,18,19,20}&amp;$C75)*{1,2,3,4,5,6,7,8,9,10,11,12,13,14,15,16,17,18,19,20})</f>
        <v>2</v>
      </c>
      <c r="AF75" s="259" cm="1">
        <f t="array" ref="AF75">SUM(COUNTIF('LK HA'!$B$701:$AZ$719,{"",2,3,4,5,6,7,8,9,10,11,12,13,14,15,16,17,18,19,20}&amp;$C75)*{1,2,3,4,5,6,7,8,9,10,11,12,13,14,15,16,17,18,19,20})</f>
        <v>6</v>
      </c>
      <c r="AG75" s="259" cm="1">
        <f t="array" ref="AG75">SUM(COUNTIF('LK HA'!$B$720:$AZ$728,{"",2,3,4,5,6,7,8,9,10,11,12,13,14,15,16,17,18,19,20}&amp;$C75)*{1,2,3,4,5,6,7,8,9,10,11,12,13,14,15,16,17,18,19,20})</f>
        <v>2</v>
      </c>
      <c r="AH75" s="259" cm="1">
        <f t="array" ref="AH75">SUM(COUNTIF('LK HA'!$B$729:$AZ$737,{"",2,3,4,5,6,7,8,9,10,11,12,13,14,15,16,17,18,19,20}&amp;$C75)*{1,2,3,4,5,6,7,8,9,10,11,12,13,14,15,16,17,18,19,20})</f>
        <v>2</v>
      </c>
      <c r="AI75" s="259" cm="1">
        <f t="array" ref="AI75">SUM(COUNTIF('LK HA'!$B$738:$AZ$744,{"",2,3,4,5,6,7,8,9,10,11,12,13,14,15,16,17,18,19,20}&amp;$C75)*{1,2,3,4,5,6,7,8,9,10,11,12,13,14,15,16,17,18,19,20})</f>
        <v>1</v>
      </c>
      <c r="AJ75" s="259" cm="1">
        <f t="array" ref="AJ75">SUM(COUNTIF('LK HA'!$B$745:$AZ$751,{"",2,3,4,5,6,7,8,9,10,11,12,13,14,15,16,17,18,19,20}&amp;$C75)*{1,2,3,4,5,6,7,8,9,10,11,12,13,14,15,16,17,18,19,20})</f>
        <v>2</v>
      </c>
      <c r="AK75" s="259" cm="1">
        <f t="array" ref="AK75">SUM(COUNTIF('LK HA'!$B$752:$AZ$765,{"",2,3,4,5,6,7,8,9,10,11,12,13,14,15,16,17,18,19,20}&amp;$C75)*{1,2,3,4,5,6,7,8,9,10,11,12,13,14,15,16,17,18,19,20})</f>
        <v>3</v>
      </c>
      <c r="AL75" s="259" cm="1">
        <f t="array" ref="AL75">SUM(COUNTIF('LK HA'!$B$766:$AZ$773,{"",2,3,4,5,6,7,8,9,10,11,12,13,14,15,16,17,18,19,20}&amp;$C75)*{1,2,3,4,5,6,7,8,9,10,11,12,13,14,15,16,17,18,19,20})</f>
        <v>2</v>
      </c>
      <c r="AM75" s="259" cm="1">
        <f t="array" ref="AM75">SUM(COUNTIF('LK HA'!$B$774:$AZ$791,{"",2,3,4,5,6,7,8,9,10,11,12,13,14,15,16,17,18,19,20}&amp;$C75)*{1,2,3,4,5,6,7,8,9,10,11,12,13,14,15,16,17,18,19,20})</f>
        <v>4</v>
      </c>
      <c r="AN75" s="348">
        <f t="shared" ref="AN75:AN81" si="9">+SUM(E75:AM75)</f>
        <v>87</v>
      </c>
      <c r="AO75" s="119"/>
      <c r="AP75" s="259" cm="1">
        <f t="array" ref="AP75">SUM(COUNTIF('LK HA'!$B$7:$AZ$791,{"",2,3,4,5,6,7,8,9,10,11,12,13,14,15,16,17,18,19,20}&amp;$C75)*{1,2,3,4,5,6,7,8,9,10,11,12,13,14,15,16,17,18,19,20})</f>
        <v>87</v>
      </c>
    </row>
    <row r="76" spans="1:45" s="39" customFormat="1" ht="15.6" hidden="1">
      <c r="A76" s="40" t="str">
        <f>IF(AN76=0,"ẩn",MAX($A$5:$A75)+1)</f>
        <v>ẩn</v>
      </c>
      <c r="B76" s="45" t="str">
        <f>"Tiếp địa giếng cột BTLT; " &amp;C76</f>
        <v>Tiếp địa giếng cột BTLT; RG-2</v>
      </c>
      <c r="C76" s="46" t="s">
        <v>16</v>
      </c>
      <c r="D76" s="46" t="s">
        <v>13</v>
      </c>
      <c r="E76" s="258" cm="1">
        <f t="array" ref="E76">SUM(COUNTIF('LK HA'!$B$7:$AZ$64,{"",2,3,4,5,6,7,8,9,10,11,12,13,14,15,16,17,18,19,20}&amp;$C76)*{1,2,3,4,5,6,7,8,9,10,11,12,13,14,15,16,17,18,19,20})</f>
        <v>0</v>
      </c>
      <c r="F76" s="258" cm="1">
        <f t="array" ref="F76">SUM(COUNTIF('LK HA'!$B$65:$AZ$75,{"",2,3,4,5,6,7,8,9,10,11,12,13,14,15,16,17,18,19,20}&amp;$C76)*{1,2,3,4,5,6,7,8,9,10,11,12,13,14,15,16,17,18,19,20})</f>
        <v>0</v>
      </c>
      <c r="G76" s="258" cm="1">
        <f t="array" ref="G76">SUM(COUNTIF('LK HA'!$B$76:$AZ$96,{"",2,3,4,5,6,7,8,9,10,11,12,13,14,15,16,17,18,19,20}&amp;$C76)*{1,2,3,4,5,6,7,8,9,10,11,12,13,14,15,16,17,18,19,20})</f>
        <v>0</v>
      </c>
      <c r="H76" s="258" cm="1">
        <f t="array" ref="H76">SUM(COUNTIF('LK HA'!$B$97:$AZ$160,{"",2,3,4,5,6,7,8,9,10,11,12,13,14,15,16,17,18,19,20}&amp;$C76)*{1,2,3,4,5,6,7,8,9,10,11,12,13,14,15,16,17,18,19,20})</f>
        <v>0</v>
      </c>
      <c r="I76" s="258" cm="1">
        <f t="array" ref="I76">SUM(COUNTIF('LK HA'!$B$161:$AZ$164,{"",2,3,4,5,6,7,8,9,10,11,12,13,14,15,16,17,18,19,20}&amp;$C76)*{1,2,3,4,5,6,7,8,9,10,11,12,13,14,15,16,17,18,19,20})</f>
        <v>0</v>
      </c>
      <c r="J76" s="258" cm="1">
        <f t="array" ref="J76">SUM(COUNTIF('LK HA'!$B$165:$AZ$182,{"",2,3,4,5,6,7,8,9,10,11,12,13,14,15,16,17,18,19,20}&amp;$C76)*{1,2,3,4,5,6,7,8,9,10,11,12,13,14,15,16,17,18,19,20})</f>
        <v>0</v>
      </c>
      <c r="K76" s="258">
        <f>SUM(COUNTIF('LK HA'!$B$183:$AZ$209,{"",2,3,4,5,6,7,8,9,10,11,12,13,14,15,16,17,18,19,20}&amp;$C76)*{1,2,3,4,5,6,7,8,9,10,11,12,13,14,15,16,17,18,19,20})</f>
        <v>0</v>
      </c>
      <c r="L76" s="258" cm="1">
        <f t="array" ref="L76">SUM(COUNTIF('LK HA'!$B$210:$AZ$235,{"",2,3,4,5,6,7,8,9,10,11,12,13,14,15,16,17,18,19,20}&amp;$C76)*{1,2,3,4,5,6,7,8,9,10,11,12,13,14,15,16,17,18,19,20})</f>
        <v>0</v>
      </c>
      <c r="M76" s="258" cm="1">
        <f t="array" ref="M76">SUM(COUNTIF('LK HA'!$B$236:$AZ$254,{"",2,3,4,5,6,7,8,9,10,11,12,13,14,15,16,17,18,19,20}&amp;$C76)*{1,2,3,4,5,6,7,8,9,10,11,12,13,14,15,16,17,18,19,20})</f>
        <v>0</v>
      </c>
      <c r="N76" s="258" cm="1">
        <f t="array" ref="N76">SUM(COUNTIF('LK HA'!$B$255:$AZ$261,{"",2,3,4,5,6,7,8,9,10,11,12,13,14,15,16,17,18,19,20}&amp;$C76)*{1,2,3,4,5,6,7,8,9,10,11,12,13,14,15,16,17,18,19,20})</f>
        <v>0</v>
      </c>
      <c r="O76" s="258" cm="1">
        <f t="array" ref="O76">SUM(COUNTIF('LK HA'!$B$262:$AZ$288,{"",2,3,4,5,6,7,8,9,10,11,12,13,14,15,16,17,18,19,20}&amp;$C76)*{1,2,3,4,5,6,7,8,9,10,11,12,13,14,15,16,17,18,19,20})</f>
        <v>0</v>
      </c>
      <c r="P76" s="258" cm="1">
        <f t="array" ref="P76">SUM(COUNTIF('LK HA'!$B$289:$AZ$304,{"",2,3,4,5,6,7,8,9,10,11,12,13,14,15,16,17,18,19,20}&amp;$C76)*{1,2,3,4,5,6,7,8,9,10,11,12,13,14,15,16,17,18,19,20})</f>
        <v>0</v>
      </c>
      <c r="Q76" s="258" cm="1">
        <f t="array" ref="Q76">SUM(COUNTIF('LK HA'!$B$305:$AZ$350,{"",2,3,4,5,6,7,8,9,10,11,12,13,14,15,16,17,18,19,20}&amp;$C76)*{1,2,3,4,5,6,7,8,9,10,11,12,13,14,15,16,17,18,19,20})</f>
        <v>0</v>
      </c>
      <c r="R76" s="258" cm="1">
        <f t="array" ref="R76">SUM(COUNTIF('LK HA'!$B$351:$AZ$375,{"",2,3,4,5,6,7,8,9,10,11,12,13,14,15,16,17,18,19,20}&amp;$C76)*{1,2,3,4,5,6,7,8,9,10,11,12,13,14,15,16,17,18,19,20})</f>
        <v>0</v>
      </c>
      <c r="S76" s="258" cm="1">
        <f t="array" ref="S76">SUM(COUNTIF('LK HA'!$B$376:$AZ$413,{"",2,3,4,5,6,7,8,9,10,11,12,13,14,15,16,17,18,19,20}&amp;$C76)*{1,2,3,4,5,6,7,8,9,10,11,12,13,14,15,16,17,18,19,20})</f>
        <v>0</v>
      </c>
      <c r="T76" s="258" cm="1">
        <f t="array" ref="T76">SUM(COUNTIF('LK HA'!$B$414:$AZ$460,{"",2,3,4,5,6,7,8,9,10,11,12,13,14,15,16,17,18,19,20}&amp;$C76)*{1,2,3,4,5,6,7,8,9,10,11,12,13,14,15,16,17,18,19,20})</f>
        <v>0</v>
      </c>
      <c r="U76" s="258" cm="1">
        <f t="array" ref="U76">SUM(COUNTIF('LK HA'!$B$461:$AZ$497,{"",2,3,4,5,6,7,8,9,10,11,12,13,14,15,16,17,18,19,20}&amp;$C76)*{1,2,3,4,5,6,7,8,9,10,11,12,13,14,15,16,17,18,19,20})</f>
        <v>0</v>
      </c>
      <c r="V76" s="258" cm="1">
        <f t="array" ref="V76">SUM(COUNTIF('LK HA'!$B$498:$AZ$553,{"",2,3,4,5,6,7,8,9,10,11,12,13,14,15,16,17,18,19,20}&amp;$C76)*{1,2,3,4,5,6,7,8,9,10,11,12,13,14,15,16,17,18,19,20})</f>
        <v>0</v>
      </c>
      <c r="W76" s="258" cm="1">
        <f t="array" ref="W76">SUM(COUNTIF('LK HA'!$B$554:$AZ$585,{"",2,3,4,5,6,7,8,9,10,11,12,13,14,15,16,17,18,19,20}&amp;$C76)*{1,2,3,4,5,6,7,8,9,10,11,12,13,14,15,16,17,18,19,20})</f>
        <v>0</v>
      </c>
      <c r="X76" s="258" cm="1">
        <f t="array" ref="X76">SUM(COUNTIF('LK HA'!$B$586:$AZ$609,{"",2,3,4,5,6,7,8,9,10,11,12,13,14,15,16,17,18,19,20}&amp;$C76)*{1,2,3,4,5,6,7,8,9,10,11,12,13,14,15,16,17,18,19,20})</f>
        <v>0</v>
      </c>
      <c r="Y76" s="258" cm="1">
        <f t="array" ref="Y76">SUM(COUNTIF('LK HA'!$B$610:$AZ$616,{"",2,3,4,5,6,7,8,9,10,11,12,13,14,15,16,17,18,19,20}&amp;$C76)*{1,2,3,4,5,6,7,8,9,10,11,12,13,14,15,16,17,18,19,20})</f>
        <v>0</v>
      </c>
      <c r="Z76" s="258" cm="1">
        <f t="array" ref="Z76">SUM(COUNTIF('LK HA'!$B$617:$AZ$625,{"",2,3,4,5,6,7,8,9,10,11,12,13,14,15,16,17,18,19,20}&amp;$C76)*{1,2,3,4,5,6,7,8,9,10,11,12,13,14,15,16,17,18,19,20})</f>
        <v>0</v>
      </c>
      <c r="AA76" s="258" cm="1">
        <f t="array" ref="AA76">SUM(COUNTIF('LK HA'!$B$626:$AZ$633,{"",2,3,4,5,6,7,8,9,10,11,12,13,14,15,16,17,18,19,20}&amp;$C76)*{1,2,3,4,5,6,7,8,9,10,11,12,13,14,15,16,17,18,19,20})</f>
        <v>0</v>
      </c>
      <c r="AB76" s="258" cm="1">
        <f t="array" ref="AB76">SUM(COUNTIF('LK HA'!$B$634:$AZ$646,{"",2,3,4,5,6,7,8,9,10,11,12,13,14,15,16,17,18,19,20}&amp;$C76)*{1,2,3,4,5,6,7,8,9,10,11,12,13,14,15,16,17,18,19,20})</f>
        <v>0</v>
      </c>
      <c r="AC76" s="258" cm="1">
        <f t="array" ref="AC76">SUM(COUNTIF('LK HA'!$B$647:$AZ$677,{"",2,3,4,5,6,7,8,9,10,11,12,13,14,15,16,17,18,19,20}&amp;$C76)*{1,2,3,4,5,6,7,8,9,10,11,12,13,14,15,16,17,18,19,20})</f>
        <v>0</v>
      </c>
      <c r="AD76" s="258" cm="1">
        <f t="array" ref="AD76">SUM(COUNTIF('LK HA'!$B$678:$AZ$692,{"",2,3,4,5,6,7,8,9,10,11,12,13,14,15,16,17,18,19,20}&amp;$C76)*{1,2,3,4,5,6,7,8,9,10,11,12,13,14,15,16,17,18,19,20})</f>
        <v>0</v>
      </c>
      <c r="AE76" s="258" cm="1">
        <f t="array" ref="AE76">SUM(COUNTIF('LK HA'!$B$693:$AZ$700,{"",2,3,4,5,6,7,8,9,10,11,12,13,14,15,16,17,18,19,20}&amp;$C76)*{1,2,3,4,5,6,7,8,9,10,11,12,13,14,15,16,17,18,19,20})</f>
        <v>0</v>
      </c>
      <c r="AF76" s="258" cm="1">
        <f t="array" ref="AF76">SUM(COUNTIF('LK HA'!$B$701:$AZ$719,{"",2,3,4,5,6,7,8,9,10,11,12,13,14,15,16,17,18,19,20}&amp;$C76)*{1,2,3,4,5,6,7,8,9,10,11,12,13,14,15,16,17,18,19,20})</f>
        <v>0</v>
      </c>
      <c r="AG76" s="258" cm="1">
        <f t="array" ref="AG76">SUM(COUNTIF('LK HA'!$B$720:$AZ$728,{"",2,3,4,5,6,7,8,9,10,11,12,13,14,15,16,17,18,19,20}&amp;$C76)*{1,2,3,4,5,6,7,8,9,10,11,12,13,14,15,16,17,18,19,20})</f>
        <v>0</v>
      </c>
      <c r="AH76" s="258" cm="1">
        <f t="array" ref="AH76">SUM(COUNTIF('LK HA'!$B$729:$AZ$737,{"",2,3,4,5,6,7,8,9,10,11,12,13,14,15,16,17,18,19,20}&amp;$C76)*{1,2,3,4,5,6,7,8,9,10,11,12,13,14,15,16,17,18,19,20})</f>
        <v>0</v>
      </c>
      <c r="AI76" s="258" cm="1">
        <f t="array" ref="AI76">SUM(COUNTIF('LK HA'!$B$738:$AZ$744,{"",2,3,4,5,6,7,8,9,10,11,12,13,14,15,16,17,18,19,20}&amp;$C76)*{1,2,3,4,5,6,7,8,9,10,11,12,13,14,15,16,17,18,19,20})</f>
        <v>0</v>
      </c>
      <c r="AJ76" s="258" cm="1">
        <f t="array" ref="AJ76">SUM(COUNTIF('LK HA'!$B$745:$AZ$751,{"",2,3,4,5,6,7,8,9,10,11,12,13,14,15,16,17,18,19,20}&amp;$C76)*{1,2,3,4,5,6,7,8,9,10,11,12,13,14,15,16,17,18,19,20})</f>
        <v>0</v>
      </c>
      <c r="AK76" s="258" cm="1">
        <f t="array" ref="AK76">SUM(COUNTIF('LK HA'!$B$752:$AZ$765,{"",2,3,4,5,6,7,8,9,10,11,12,13,14,15,16,17,18,19,20}&amp;$C76)*{1,2,3,4,5,6,7,8,9,10,11,12,13,14,15,16,17,18,19,20})</f>
        <v>0</v>
      </c>
      <c r="AL76" s="258" cm="1">
        <f t="array" ref="AL76">SUM(COUNTIF('LK HA'!$B$766:$AZ$773,{"",2,3,4,5,6,7,8,9,10,11,12,13,14,15,16,17,18,19,20}&amp;$C76)*{1,2,3,4,5,6,7,8,9,10,11,12,13,14,15,16,17,18,19,20})</f>
        <v>0</v>
      </c>
      <c r="AM76" s="258" cm="1">
        <f t="array" ref="AM76">SUM(COUNTIF('LK HA'!$B$774:$AZ$791,{"",2,3,4,5,6,7,8,9,10,11,12,13,14,15,16,17,18,19,20}&amp;$C76)*{1,2,3,4,5,6,7,8,9,10,11,12,13,14,15,16,17,18,19,20})</f>
        <v>0</v>
      </c>
      <c r="AN76" s="43">
        <f t="shared" si="9"/>
        <v>0</v>
      </c>
      <c r="AO76" s="48"/>
      <c r="AP76" s="258" cm="1">
        <f t="array" ref="AP76">SUM(COUNTIF('LK HA'!$B$7:$AZ$791,{"",2,3,4,5,6,7,8,9,10,11,12,13,14,15,16,17,18,19,20}&amp;$C76)*{1,2,3,4,5,6,7,8,9,10,11,12,13,14,15,16,17,18,19,20})</f>
        <v>0</v>
      </c>
    </row>
    <row r="77" spans="1:45" ht="15.6">
      <c r="A77" s="106">
        <f>IF(AN77=0,"ẩn",MAX($A$5:$A76)+1)</f>
        <v>29</v>
      </c>
      <c r="B77" s="110" t="str">
        <f>"Tiếp địa ngọn hạ áp cáp ABC; " &amp;C77</f>
        <v>Tiếp địa ngọn hạ áp cáp ABC; TĐN-ABC</v>
      </c>
      <c r="C77" s="111" t="s">
        <v>354</v>
      </c>
      <c r="D77" s="111" t="s">
        <v>13</v>
      </c>
      <c r="E77" s="259" cm="1">
        <f t="array" ref="E77">SUM(COUNTIF('LK HA'!$B$7:$AZ$64,{"",2,3,4,5,6,7,8,9,10,11,12,13,14,15,16,17,18,19,20}&amp;$C77)*{1,2,3,4,5,6,7,8,9,10,11,12,13,14,15,16,17,18,19,20})</f>
        <v>10</v>
      </c>
      <c r="F77" s="259" cm="1">
        <f t="array" ref="F77">SUM(COUNTIF('LK HA'!$B$65:$AZ$75,{"",2,3,4,5,6,7,8,9,10,11,12,13,14,15,16,17,18,19,20}&amp;$C77)*{1,2,3,4,5,6,7,8,9,10,11,12,13,14,15,16,17,18,19,20})</f>
        <v>2</v>
      </c>
      <c r="G77" s="259" cm="1">
        <f t="array" ref="G77">SUM(COUNTIF('LK HA'!$B$76:$AZ$96,{"",2,3,4,5,6,7,8,9,10,11,12,13,14,15,16,17,18,19,20}&amp;$C77)*{1,2,3,4,5,6,7,8,9,10,11,12,13,14,15,16,17,18,19,20})</f>
        <v>9</v>
      </c>
      <c r="H77" s="259" cm="1">
        <f t="array" ref="H77">SUM(COUNTIF('LK HA'!$B$97:$AZ$160,{"",2,3,4,5,6,7,8,9,10,11,12,13,14,15,16,17,18,19,20}&amp;$C77)*{1,2,3,4,5,6,7,8,9,10,11,12,13,14,15,16,17,18,19,20})</f>
        <v>20</v>
      </c>
      <c r="I77" s="259" cm="1">
        <f t="array" ref="I77">SUM(COUNTIF('LK HA'!$B$161:$AZ$164,{"",2,3,4,5,6,7,8,9,10,11,12,13,14,15,16,17,18,19,20}&amp;$C77)*{1,2,3,4,5,6,7,8,9,10,11,12,13,14,15,16,17,18,19,20})</f>
        <v>0</v>
      </c>
      <c r="J77" s="259" cm="1">
        <f t="array" ref="J77">SUM(COUNTIF('LK HA'!$B$165:$AZ$182,{"",2,3,4,5,6,7,8,9,10,11,12,13,14,15,16,17,18,19,20}&amp;$C77)*{1,2,3,4,5,6,7,8,9,10,11,12,13,14,15,16,17,18,19,20})</f>
        <v>7</v>
      </c>
      <c r="K77" s="259">
        <f>SUM(COUNTIF('LK HA'!$B$183:$AZ$209,{"",2,3,4,5,6,7,8,9,10,11,12,13,14,15,16,17,18,19,20}&amp;$C77)*{1,2,3,4,5,6,7,8,9,10,11,12,13,14,15,16,17,18,19,20})</f>
        <v>7</v>
      </c>
      <c r="L77" s="259" cm="1">
        <f t="array" ref="L77">SUM(COUNTIF('LK HA'!$B$210:$AZ$235,{"",2,3,4,5,6,7,8,9,10,11,12,13,14,15,16,17,18,19,20}&amp;$C77)*{1,2,3,4,5,6,7,8,9,10,11,12,13,14,15,16,17,18,19,20})</f>
        <v>9</v>
      </c>
      <c r="M77" s="259" cm="1">
        <f t="array" ref="M77">SUM(COUNTIF('LK HA'!$B$236:$AZ$254,{"",2,3,4,5,6,7,8,9,10,11,12,13,14,15,16,17,18,19,20}&amp;$C77)*{1,2,3,4,5,6,7,8,9,10,11,12,13,14,15,16,17,18,19,20})</f>
        <v>7</v>
      </c>
      <c r="N77" s="259" cm="1">
        <f t="array" ref="N77">SUM(COUNTIF('LK HA'!$B$255:$AZ$261,{"",2,3,4,5,6,7,8,9,10,11,12,13,14,15,16,17,18,19,20}&amp;$C77)*{1,2,3,4,5,6,7,8,9,10,11,12,13,14,15,16,17,18,19,20})</f>
        <v>3</v>
      </c>
      <c r="O77" s="259" cm="1">
        <f t="array" ref="O77">SUM(COUNTIF('LK HA'!$B$262:$AZ$288,{"",2,3,4,5,6,7,8,9,10,11,12,13,14,15,16,17,18,19,20}&amp;$C77)*{1,2,3,4,5,6,7,8,9,10,11,12,13,14,15,16,17,18,19,20})</f>
        <v>11</v>
      </c>
      <c r="P77" s="259" cm="1">
        <f t="array" ref="P77">SUM(COUNTIF('LK HA'!$B$289:$AZ$304,{"",2,3,4,5,6,7,8,9,10,11,12,13,14,15,16,17,18,19,20}&amp;$C77)*{1,2,3,4,5,6,7,8,9,10,11,12,13,14,15,16,17,18,19,20})</f>
        <v>8</v>
      </c>
      <c r="Q77" s="259" cm="1">
        <f t="array" ref="Q77">SUM(COUNTIF('LK HA'!$B$305:$AZ$350,{"",2,3,4,5,6,7,8,9,10,11,12,13,14,15,16,17,18,19,20}&amp;$C77)*{1,2,3,4,5,6,7,8,9,10,11,12,13,14,15,16,17,18,19,20})</f>
        <v>13</v>
      </c>
      <c r="R77" s="259" cm="1">
        <f t="array" ref="R77">SUM(COUNTIF('LK HA'!$B$351:$AZ$375,{"",2,3,4,5,6,7,8,9,10,11,12,13,14,15,16,17,18,19,20}&amp;$C77)*{1,2,3,4,5,6,7,8,9,10,11,12,13,14,15,16,17,18,19,20})</f>
        <v>9</v>
      </c>
      <c r="S77" s="259" cm="1">
        <f t="array" ref="S77">SUM(COUNTIF('LK HA'!$B$376:$AZ$413,{"",2,3,4,5,6,7,8,9,10,11,12,13,14,15,16,17,18,19,20}&amp;$C77)*{1,2,3,4,5,6,7,8,9,10,11,12,13,14,15,16,17,18,19,20})</f>
        <v>8</v>
      </c>
      <c r="T77" s="259" cm="1">
        <f t="array" ref="T77">SUM(COUNTIF('LK HA'!$B$414:$AZ$460,{"",2,3,4,5,6,7,8,9,10,11,12,13,14,15,16,17,18,19,20}&amp;$C77)*{1,2,3,4,5,6,7,8,9,10,11,12,13,14,15,16,17,18,19,20})</f>
        <v>14</v>
      </c>
      <c r="U77" s="259" cm="1">
        <f t="array" ref="U77">SUM(COUNTIF('LK HA'!$B$461:$AZ$497,{"",2,3,4,5,6,7,8,9,10,11,12,13,14,15,16,17,18,19,20}&amp;$C77)*{1,2,3,4,5,6,7,8,9,10,11,12,13,14,15,16,17,18,19,20})</f>
        <v>10</v>
      </c>
      <c r="V77" s="259" cm="1">
        <f t="array" ref="V77">SUM(COUNTIF('LK HA'!$B$498:$AZ$553,{"",2,3,4,5,6,7,8,9,10,11,12,13,14,15,16,17,18,19,20}&amp;$C77)*{1,2,3,4,5,6,7,8,9,10,11,12,13,14,15,16,17,18,19,20})</f>
        <v>22</v>
      </c>
      <c r="W77" s="259" cm="1">
        <f t="array" ref="W77">SUM(COUNTIF('LK HA'!$B$554:$AZ$585,{"",2,3,4,5,6,7,8,9,10,11,12,13,14,15,16,17,18,19,20}&amp;$C77)*{1,2,3,4,5,6,7,8,9,10,11,12,13,14,15,16,17,18,19,20})</f>
        <v>9</v>
      </c>
      <c r="X77" s="259" cm="1">
        <f t="array" ref="X77">SUM(COUNTIF('LK HA'!$B$586:$AZ$609,{"",2,3,4,5,6,7,8,9,10,11,12,13,14,15,16,17,18,19,20}&amp;$C77)*{1,2,3,4,5,6,7,8,9,10,11,12,13,14,15,16,17,18,19,20})</f>
        <v>20</v>
      </c>
      <c r="Y77" s="259" cm="1">
        <f t="array" ref="Y77">SUM(COUNTIF('LK HA'!$B$610:$AZ$616,{"",2,3,4,5,6,7,8,9,10,11,12,13,14,15,16,17,18,19,20}&amp;$C77)*{1,2,3,4,5,6,7,8,9,10,11,12,13,14,15,16,17,18,19,20})</f>
        <v>2</v>
      </c>
      <c r="Z77" s="259" cm="1">
        <f t="array" ref="Z77">SUM(COUNTIF('LK HA'!$B$617:$AZ$625,{"",2,3,4,5,6,7,8,9,10,11,12,13,14,15,16,17,18,19,20}&amp;$C77)*{1,2,3,4,5,6,7,8,9,10,11,12,13,14,15,16,17,18,19,20})</f>
        <v>4</v>
      </c>
      <c r="AA77" s="259" cm="1">
        <f t="array" ref="AA77">SUM(COUNTIF('LK HA'!$B$626:$AZ$633,{"",2,3,4,5,6,7,8,9,10,11,12,13,14,15,16,17,18,19,20}&amp;$C77)*{1,2,3,4,5,6,7,8,9,10,11,12,13,14,15,16,17,18,19,20})</f>
        <v>6</v>
      </c>
      <c r="AB77" s="259" cm="1">
        <f t="array" ref="AB77">SUM(COUNTIF('LK HA'!$B$634:$AZ$646,{"",2,3,4,5,6,7,8,9,10,11,12,13,14,15,16,17,18,19,20}&amp;$C77)*{1,2,3,4,5,6,7,8,9,10,11,12,13,14,15,16,17,18,19,20})</f>
        <v>3</v>
      </c>
      <c r="AC77" s="259" cm="1">
        <f t="array" ref="AC77">SUM(COUNTIF('LK HA'!$B$647:$AZ$677,{"",2,3,4,5,6,7,8,9,10,11,12,13,14,15,16,17,18,19,20}&amp;$C77)*{1,2,3,4,5,6,7,8,9,10,11,12,13,14,15,16,17,18,19,20})</f>
        <v>9</v>
      </c>
      <c r="AD77" s="259" cm="1">
        <f t="array" ref="AD77">SUM(COUNTIF('LK HA'!$B$678:$AZ$692,{"",2,3,4,5,6,7,8,9,10,11,12,13,14,15,16,17,18,19,20}&amp;$C77)*{1,2,3,4,5,6,7,8,9,10,11,12,13,14,15,16,17,18,19,20})</f>
        <v>5</v>
      </c>
      <c r="AE77" s="259" cm="1">
        <f t="array" ref="AE77">SUM(COUNTIF('LK HA'!$B$693:$AZ$700,{"",2,3,4,5,6,7,8,9,10,11,12,13,14,15,16,17,18,19,20}&amp;$C77)*{1,2,3,4,5,6,7,8,9,10,11,12,13,14,15,16,17,18,19,20})</f>
        <v>3</v>
      </c>
      <c r="AF77" s="259" cm="1">
        <f t="array" ref="AF77">SUM(COUNTIF('LK HA'!$B$701:$AZ$719,{"",2,3,4,5,6,7,8,9,10,11,12,13,14,15,16,17,18,19,20}&amp;$C77)*{1,2,3,4,5,6,7,8,9,10,11,12,13,14,15,16,17,18,19,20})</f>
        <v>8</v>
      </c>
      <c r="AG77" s="259" cm="1">
        <f t="array" ref="AG77">SUM(COUNTIF('LK HA'!$B$720:$AZ$728,{"",2,3,4,5,6,7,8,9,10,11,12,13,14,15,16,17,18,19,20}&amp;$C77)*{1,2,3,4,5,6,7,8,9,10,11,12,13,14,15,16,17,18,19,20})</f>
        <v>3</v>
      </c>
      <c r="AH77" s="259" cm="1">
        <f t="array" ref="AH77">SUM(COUNTIF('LK HA'!$B$729:$AZ$737,{"",2,3,4,5,6,7,8,9,10,11,12,13,14,15,16,17,18,19,20}&amp;$C77)*{1,2,3,4,5,6,7,8,9,10,11,12,13,14,15,16,17,18,19,20})</f>
        <v>2</v>
      </c>
      <c r="AI77" s="259" cm="1">
        <f t="array" ref="AI77">SUM(COUNTIF('LK HA'!$B$738:$AZ$744,{"",2,3,4,5,6,7,8,9,10,11,12,13,14,15,16,17,18,19,20}&amp;$C77)*{1,2,3,4,5,6,7,8,9,10,11,12,13,14,15,16,17,18,19,20})</f>
        <v>3</v>
      </c>
      <c r="AJ77" s="259" cm="1">
        <f t="array" ref="AJ77">SUM(COUNTIF('LK HA'!$B$745:$AZ$751,{"",2,3,4,5,6,7,8,9,10,11,12,13,14,15,16,17,18,19,20}&amp;$C77)*{1,2,3,4,5,6,7,8,9,10,11,12,13,14,15,16,17,18,19,20})</f>
        <v>3</v>
      </c>
      <c r="AK77" s="259" cm="1">
        <f t="array" ref="AK77">SUM(COUNTIF('LK HA'!$B$752:$AZ$765,{"",2,3,4,5,6,7,8,9,10,11,12,13,14,15,16,17,18,19,20}&amp;$C77)*{1,2,3,4,5,6,7,8,9,10,11,12,13,14,15,16,17,18,19,20})</f>
        <v>4</v>
      </c>
      <c r="AL77" s="259" cm="1">
        <f t="array" ref="AL77">SUM(COUNTIF('LK HA'!$B$766:$AZ$773,{"",2,3,4,5,6,7,8,9,10,11,12,13,14,15,16,17,18,19,20}&amp;$C77)*{1,2,3,4,5,6,7,8,9,10,11,12,13,14,15,16,17,18,19,20})</f>
        <v>2</v>
      </c>
      <c r="AM77" s="259" cm="1">
        <f t="array" ref="AM77">SUM(COUNTIF('LK HA'!$B$774:$AZ$791,{"",2,3,4,5,6,7,8,9,10,11,12,13,14,15,16,17,18,19,20}&amp;$C77)*{1,2,3,4,5,6,7,8,9,10,11,12,13,14,15,16,17,18,19,20})</f>
        <v>6</v>
      </c>
      <c r="AN77" s="346">
        <f t="shared" si="9"/>
        <v>261</v>
      </c>
      <c r="AO77" s="115"/>
      <c r="AP77" s="259" cm="1">
        <f t="array" ref="AP77">SUM(COUNTIF('LK HA'!$B$7:$AZ$791,{"",2,3,4,5,6,7,8,9,10,11,12,13,14,15,16,17,18,19,20}&amp;$C77)*{1,2,3,4,5,6,7,8,9,10,11,12,13,14,15,16,17,18,19,20})</f>
        <v>261</v>
      </c>
    </row>
    <row r="78" spans="1:45" s="39" customFormat="1" ht="15.6" hidden="1">
      <c r="A78" s="40" t="str">
        <f>IF(AN78=0,"ẩn",MAX($A$5:$A77)+1)</f>
        <v>ẩn</v>
      </c>
      <c r="B78" s="45" t="str">
        <f>"Tiếp địa ngọn kết hợp; " &amp;C78</f>
        <v>Tiếp địa ngọn kết hợp; TĐN-2a</v>
      </c>
      <c r="C78" s="46" t="s">
        <v>51</v>
      </c>
      <c r="D78" s="46" t="s">
        <v>13</v>
      </c>
      <c r="E78" s="258" cm="1">
        <f t="array" ref="E78">SUM(COUNTIF('LK HA'!$B$7:$AZ$64,{"",2,3,4,5,6,7,8,9,10,11,12,13,14,15,16,17,18,19,20}&amp;$C78)*{1,2,3,4,5,6,7,8,9,10,11,12,13,14,15,16,17,18,19,20})</f>
        <v>0</v>
      </c>
      <c r="F78" s="258" cm="1">
        <f t="array" ref="F78">SUM(COUNTIF('LK HA'!$B$65:$AZ$75,{"",2,3,4,5,6,7,8,9,10,11,12,13,14,15,16,17,18,19,20}&amp;$C78)*{1,2,3,4,5,6,7,8,9,10,11,12,13,14,15,16,17,18,19,20})</f>
        <v>0</v>
      </c>
      <c r="G78" s="258" cm="1">
        <f t="array" ref="G78">SUM(COUNTIF('LK HA'!$B$76:$AZ$96,{"",2,3,4,5,6,7,8,9,10,11,12,13,14,15,16,17,18,19,20}&amp;$C78)*{1,2,3,4,5,6,7,8,9,10,11,12,13,14,15,16,17,18,19,20})</f>
        <v>0</v>
      </c>
      <c r="H78" s="258" cm="1">
        <f t="array" ref="H78">SUM(COUNTIF('LK HA'!$B$97:$AZ$160,{"",2,3,4,5,6,7,8,9,10,11,12,13,14,15,16,17,18,19,20}&amp;$C78)*{1,2,3,4,5,6,7,8,9,10,11,12,13,14,15,16,17,18,19,20})</f>
        <v>0</v>
      </c>
      <c r="I78" s="258" cm="1">
        <f t="array" ref="I78">SUM(COUNTIF('LK HA'!$B$161:$AZ$164,{"",2,3,4,5,6,7,8,9,10,11,12,13,14,15,16,17,18,19,20}&amp;$C78)*{1,2,3,4,5,6,7,8,9,10,11,12,13,14,15,16,17,18,19,20})</f>
        <v>0</v>
      </c>
      <c r="J78" s="258" cm="1">
        <f t="array" ref="J78">SUM(COUNTIF('LK HA'!$B$165:$AZ$182,{"",2,3,4,5,6,7,8,9,10,11,12,13,14,15,16,17,18,19,20}&amp;$C78)*{1,2,3,4,5,6,7,8,9,10,11,12,13,14,15,16,17,18,19,20})</f>
        <v>0</v>
      </c>
      <c r="K78" s="258">
        <f>SUM(COUNTIF('LK HA'!$B$183:$AZ$209,{"",2,3,4,5,6,7,8,9,10,11,12,13,14,15,16,17,18,19,20}&amp;$C78)*{1,2,3,4,5,6,7,8,9,10,11,12,13,14,15,16,17,18,19,20})</f>
        <v>0</v>
      </c>
      <c r="L78" s="258" cm="1">
        <f t="array" ref="L78">SUM(COUNTIF('LK HA'!$B$210:$AZ$235,{"",2,3,4,5,6,7,8,9,10,11,12,13,14,15,16,17,18,19,20}&amp;$C78)*{1,2,3,4,5,6,7,8,9,10,11,12,13,14,15,16,17,18,19,20})</f>
        <v>0</v>
      </c>
      <c r="M78" s="258" cm="1">
        <f t="array" ref="M78">SUM(COUNTIF('LK HA'!$B$236:$AZ$254,{"",2,3,4,5,6,7,8,9,10,11,12,13,14,15,16,17,18,19,20}&amp;$C78)*{1,2,3,4,5,6,7,8,9,10,11,12,13,14,15,16,17,18,19,20})</f>
        <v>0</v>
      </c>
      <c r="N78" s="258" cm="1">
        <f t="array" ref="N78">SUM(COUNTIF('LK HA'!$B$255:$AZ$261,{"",2,3,4,5,6,7,8,9,10,11,12,13,14,15,16,17,18,19,20}&amp;$C78)*{1,2,3,4,5,6,7,8,9,10,11,12,13,14,15,16,17,18,19,20})</f>
        <v>0</v>
      </c>
      <c r="O78" s="258" cm="1">
        <f t="array" ref="O78">SUM(COUNTIF('LK HA'!$B$262:$AZ$288,{"",2,3,4,5,6,7,8,9,10,11,12,13,14,15,16,17,18,19,20}&amp;$C78)*{1,2,3,4,5,6,7,8,9,10,11,12,13,14,15,16,17,18,19,20})</f>
        <v>0</v>
      </c>
      <c r="P78" s="258" cm="1">
        <f t="array" ref="P78">SUM(COUNTIF('LK HA'!$B$289:$AZ$304,{"",2,3,4,5,6,7,8,9,10,11,12,13,14,15,16,17,18,19,20}&amp;$C78)*{1,2,3,4,5,6,7,8,9,10,11,12,13,14,15,16,17,18,19,20})</f>
        <v>0</v>
      </c>
      <c r="Q78" s="258" cm="1">
        <f t="array" ref="Q78">SUM(COUNTIF('LK HA'!$B$305:$AZ$350,{"",2,3,4,5,6,7,8,9,10,11,12,13,14,15,16,17,18,19,20}&amp;$C78)*{1,2,3,4,5,6,7,8,9,10,11,12,13,14,15,16,17,18,19,20})</f>
        <v>0</v>
      </c>
      <c r="R78" s="258" cm="1">
        <f t="array" ref="R78">SUM(COUNTIF('LK HA'!$B$351:$AZ$375,{"",2,3,4,5,6,7,8,9,10,11,12,13,14,15,16,17,18,19,20}&amp;$C78)*{1,2,3,4,5,6,7,8,9,10,11,12,13,14,15,16,17,18,19,20})</f>
        <v>0</v>
      </c>
      <c r="S78" s="258" cm="1">
        <f t="array" ref="S78">SUM(COUNTIF('LK HA'!$B$376:$AZ$413,{"",2,3,4,5,6,7,8,9,10,11,12,13,14,15,16,17,18,19,20}&amp;$C78)*{1,2,3,4,5,6,7,8,9,10,11,12,13,14,15,16,17,18,19,20})</f>
        <v>0</v>
      </c>
      <c r="T78" s="258" cm="1">
        <f t="array" ref="T78">SUM(COUNTIF('LK HA'!$B$414:$AZ$460,{"",2,3,4,5,6,7,8,9,10,11,12,13,14,15,16,17,18,19,20}&amp;$C78)*{1,2,3,4,5,6,7,8,9,10,11,12,13,14,15,16,17,18,19,20})</f>
        <v>0</v>
      </c>
      <c r="U78" s="258" cm="1">
        <f t="array" ref="U78">SUM(COUNTIF('LK HA'!$B$461:$AZ$497,{"",2,3,4,5,6,7,8,9,10,11,12,13,14,15,16,17,18,19,20}&amp;$C78)*{1,2,3,4,5,6,7,8,9,10,11,12,13,14,15,16,17,18,19,20})</f>
        <v>0</v>
      </c>
      <c r="V78" s="258" cm="1">
        <f t="array" ref="V78">SUM(COUNTIF('LK HA'!$B$498:$AZ$553,{"",2,3,4,5,6,7,8,9,10,11,12,13,14,15,16,17,18,19,20}&amp;$C78)*{1,2,3,4,5,6,7,8,9,10,11,12,13,14,15,16,17,18,19,20})</f>
        <v>0</v>
      </c>
      <c r="W78" s="258" cm="1">
        <f t="array" ref="W78">SUM(COUNTIF('LK HA'!$B$554:$AZ$585,{"",2,3,4,5,6,7,8,9,10,11,12,13,14,15,16,17,18,19,20}&amp;$C78)*{1,2,3,4,5,6,7,8,9,10,11,12,13,14,15,16,17,18,19,20})</f>
        <v>0</v>
      </c>
      <c r="X78" s="258" cm="1">
        <f t="array" ref="X78">SUM(COUNTIF('LK HA'!$B$586:$AZ$609,{"",2,3,4,5,6,7,8,9,10,11,12,13,14,15,16,17,18,19,20}&amp;$C78)*{1,2,3,4,5,6,7,8,9,10,11,12,13,14,15,16,17,18,19,20})</f>
        <v>0</v>
      </c>
      <c r="Y78" s="258" cm="1">
        <f t="array" ref="Y78">SUM(COUNTIF('LK HA'!$B$610:$AZ$616,{"",2,3,4,5,6,7,8,9,10,11,12,13,14,15,16,17,18,19,20}&amp;$C78)*{1,2,3,4,5,6,7,8,9,10,11,12,13,14,15,16,17,18,19,20})</f>
        <v>0</v>
      </c>
      <c r="Z78" s="258" cm="1">
        <f t="array" ref="Z78">SUM(COUNTIF('LK HA'!$B$617:$AZ$625,{"",2,3,4,5,6,7,8,9,10,11,12,13,14,15,16,17,18,19,20}&amp;$C78)*{1,2,3,4,5,6,7,8,9,10,11,12,13,14,15,16,17,18,19,20})</f>
        <v>0</v>
      </c>
      <c r="AA78" s="258" cm="1">
        <f t="array" ref="AA78">SUM(COUNTIF('LK HA'!$B$626:$AZ$633,{"",2,3,4,5,6,7,8,9,10,11,12,13,14,15,16,17,18,19,20}&amp;$C78)*{1,2,3,4,5,6,7,8,9,10,11,12,13,14,15,16,17,18,19,20})</f>
        <v>0</v>
      </c>
      <c r="AB78" s="258" cm="1">
        <f t="array" ref="AB78">SUM(COUNTIF('LK HA'!$B$634:$AZ$646,{"",2,3,4,5,6,7,8,9,10,11,12,13,14,15,16,17,18,19,20}&amp;$C78)*{1,2,3,4,5,6,7,8,9,10,11,12,13,14,15,16,17,18,19,20})</f>
        <v>0</v>
      </c>
      <c r="AC78" s="258" cm="1">
        <f t="array" ref="AC78">SUM(COUNTIF('LK HA'!$B$647:$AZ$677,{"",2,3,4,5,6,7,8,9,10,11,12,13,14,15,16,17,18,19,20}&amp;$C78)*{1,2,3,4,5,6,7,8,9,10,11,12,13,14,15,16,17,18,19,20})</f>
        <v>0</v>
      </c>
      <c r="AD78" s="258" cm="1">
        <f t="array" ref="AD78">SUM(COUNTIF('LK HA'!$B$678:$AZ$692,{"",2,3,4,5,6,7,8,9,10,11,12,13,14,15,16,17,18,19,20}&amp;$C78)*{1,2,3,4,5,6,7,8,9,10,11,12,13,14,15,16,17,18,19,20})</f>
        <v>0</v>
      </c>
      <c r="AE78" s="258" cm="1">
        <f t="array" ref="AE78">SUM(COUNTIF('LK HA'!$B$693:$AZ$700,{"",2,3,4,5,6,7,8,9,10,11,12,13,14,15,16,17,18,19,20}&amp;$C78)*{1,2,3,4,5,6,7,8,9,10,11,12,13,14,15,16,17,18,19,20})</f>
        <v>0</v>
      </c>
      <c r="AF78" s="258" cm="1">
        <f t="array" ref="AF78">SUM(COUNTIF('LK HA'!$B$701:$AZ$719,{"",2,3,4,5,6,7,8,9,10,11,12,13,14,15,16,17,18,19,20}&amp;$C78)*{1,2,3,4,5,6,7,8,9,10,11,12,13,14,15,16,17,18,19,20})</f>
        <v>0</v>
      </c>
      <c r="AG78" s="258" cm="1">
        <f t="array" ref="AG78">SUM(COUNTIF('LK HA'!$B$720:$AZ$728,{"",2,3,4,5,6,7,8,9,10,11,12,13,14,15,16,17,18,19,20}&amp;$C78)*{1,2,3,4,5,6,7,8,9,10,11,12,13,14,15,16,17,18,19,20})</f>
        <v>0</v>
      </c>
      <c r="AH78" s="258" cm="1">
        <f t="array" ref="AH78">SUM(COUNTIF('LK HA'!$B$729:$AZ$737,{"",2,3,4,5,6,7,8,9,10,11,12,13,14,15,16,17,18,19,20}&amp;$C78)*{1,2,3,4,5,6,7,8,9,10,11,12,13,14,15,16,17,18,19,20})</f>
        <v>0</v>
      </c>
      <c r="AI78" s="258" cm="1">
        <f t="array" ref="AI78">SUM(COUNTIF('LK HA'!$B$738:$AZ$744,{"",2,3,4,5,6,7,8,9,10,11,12,13,14,15,16,17,18,19,20}&amp;$C78)*{1,2,3,4,5,6,7,8,9,10,11,12,13,14,15,16,17,18,19,20})</f>
        <v>0</v>
      </c>
      <c r="AJ78" s="258" cm="1">
        <f t="array" ref="AJ78">SUM(COUNTIF('LK HA'!$B$745:$AZ$751,{"",2,3,4,5,6,7,8,9,10,11,12,13,14,15,16,17,18,19,20}&amp;$C78)*{1,2,3,4,5,6,7,8,9,10,11,12,13,14,15,16,17,18,19,20})</f>
        <v>0</v>
      </c>
      <c r="AK78" s="258" cm="1">
        <f t="array" ref="AK78">SUM(COUNTIF('LK HA'!$B$752:$AZ$765,{"",2,3,4,5,6,7,8,9,10,11,12,13,14,15,16,17,18,19,20}&amp;$C78)*{1,2,3,4,5,6,7,8,9,10,11,12,13,14,15,16,17,18,19,20})</f>
        <v>0</v>
      </c>
      <c r="AL78" s="258" cm="1">
        <f t="array" ref="AL78">SUM(COUNTIF('LK HA'!$B$766:$AZ$773,{"",2,3,4,5,6,7,8,9,10,11,12,13,14,15,16,17,18,19,20}&amp;$C78)*{1,2,3,4,5,6,7,8,9,10,11,12,13,14,15,16,17,18,19,20})</f>
        <v>0</v>
      </c>
      <c r="AM78" s="258" cm="1">
        <f t="array" ref="AM78">SUM(COUNTIF('LK HA'!$B$774:$AZ$791,{"",2,3,4,5,6,7,8,9,10,11,12,13,14,15,16,17,18,19,20}&amp;$C78)*{1,2,3,4,5,6,7,8,9,10,11,12,13,14,15,16,17,18,19,20})</f>
        <v>0</v>
      </c>
      <c r="AN78" s="43">
        <f t="shared" si="9"/>
        <v>0</v>
      </c>
      <c r="AO78" s="48"/>
      <c r="AP78" s="258" cm="1">
        <f t="array" ref="AP78">SUM(COUNTIF('LK HA'!$B$7:$AZ$791,{"",2,3,4,5,6,7,8,9,10,11,12,13,14,15,16,17,18,19,20}&amp;$C78)*{1,2,3,4,5,6,7,8,9,10,11,12,13,14,15,16,17,18,19,20})</f>
        <v>0</v>
      </c>
    </row>
    <row r="79" spans="1:45" s="39" customFormat="1" ht="15.6" hidden="1">
      <c r="A79" s="40" t="str">
        <f>IF(AN79=0,"ẩn",MAX($A$5:$A78)+1)</f>
        <v>ẩn</v>
      </c>
      <c r="B79" s="45" t="str">
        <f>"Tiếp địa ngọn độc lập; " &amp;C79</f>
        <v>Tiếp địa ngọn độc lập; TĐN-3</v>
      </c>
      <c r="C79" s="46" t="s">
        <v>52</v>
      </c>
      <c r="D79" s="46" t="s">
        <v>13</v>
      </c>
      <c r="E79" s="258" cm="1">
        <f t="array" ref="E79">SUM(COUNTIF('LK HA'!$B$7:$AZ$64,{"",2,3,4,5,6,7,8,9,10,11,12,13,14,15,16,17,18,19,20}&amp;$C79)*{1,2,3,4,5,6,7,8,9,10,11,12,13,14,15,16,17,18,19,20})</f>
        <v>0</v>
      </c>
      <c r="F79" s="258" cm="1">
        <f t="array" ref="F79">SUM(COUNTIF('LK HA'!$B$65:$AZ$75,{"",2,3,4,5,6,7,8,9,10,11,12,13,14,15,16,17,18,19,20}&amp;$C79)*{1,2,3,4,5,6,7,8,9,10,11,12,13,14,15,16,17,18,19,20})</f>
        <v>0</v>
      </c>
      <c r="G79" s="258" cm="1">
        <f t="array" ref="G79">SUM(COUNTIF('LK HA'!$B$76:$AZ$96,{"",2,3,4,5,6,7,8,9,10,11,12,13,14,15,16,17,18,19,20}&amp;$C79)*{1,2,3,4,5,6,7,8,9,10,11,12,13,14,15,16,17,18,19,20})</f>
        <v>0</v>
      </c>
      <c r="H79" s="258" cm="1">
        <f t="array" ref="H79">SUM(COUNTIF('LK HA'!$B$97:$AZ$160,{"",2,3,4,5,6,7,8,9,10,11,12,13,14,15,16,17,18,19,20}&amp;$C79)*{1,2,3,4,5,6,7,8,9,10,11,12,13,14,15,16,17,18,19,20})</f>
        <v>0</v>
      </c>
      <c r="I79" s="258" cm="1">
        <f t="array" ref="I79">SUM(COUNTIF('LK HA'!$B$161:$AZ$164,{"",2,3,4,5,6,7,8,9,10,11,12,13,14,15,16,17,18,19,20}&amp;$C79)*{1,2,3,4,5,6,7,8,9,10,11,12,13,14,15,16,17,18,19,20})</f>
        <v>0</v>
      </c>
      <c r="J79" s="258" cm="1">
        <f t="array" ref="J79">SUM(COUNTIF('LK HA'!$B$165:$AZ$182,{"",2,3,4,5,6,7,8,9,10,11,12,13,14,15,16,17,18,19,20}&amp;$C79)*{1,2,3,4,5,6,7,8,9,10,11,12,13,14,15,16,17,18,19,20})</f>
        <v>0</v>
      </c>
      <c r="K79" s="258">
        <f>SUM(COUNTIF('LK HA'!$B$183:$AZ$209,{"",2,3,4,5,6,7,8,9,10,11,12,13,14,15,16,17,18,19,20}&amp;$C79)*{1,2,3,4,5,6,7,8,9,10,11,12,13,14,15,16,17,18,19,20})</f>
        <v>0</v>
      </c>
      <c r="L79" s="258" cm="1">
        <f t="array" ref="L79">SUM(COUNTIF('LK HA'!$B$210:$AZ$235,{"",2,3,4,5,6,7,8,9,10,11,12,13,14,15,16,17,18,19,20}&amp;$C79)*{1,2,3,4,5,6,7,8,9,10,11,12,13,14,15,16,17,18,19,20})</f>
        <v>0</v>
      </c>
      <c r="M79" s="258" cm="1">
        <f t="array" ref="M79">SUM(COUNTIF('LK HA'!$B$236:$AZ$254,{"",2,3,4,5,6,7,8,9,10,11,12,13,14,15,16,17,18,19,20}&amp;$C79)*{1,2,3,4,5,6,7,8,9,10,11,12,13,14,15,16,17,18,19,20})</f>
        <v>0</v>
      </c>
      <c r="N79" s="258" cm="1">
        <f t="array" ref="N79">SUM(COUNTIF('LK HA'!$B$255:$AZ$261,{"",2,3,4,5,6,7,8,9,10,11,12,13,14,15,16,17,18,19,20}&amp;$C79)*{1,2,3,4,5,6,7,8,9,10,11,12,13,14,15,16,17,18,19,20})</f>
        <v>0</v>
      </c>
      <c r="O79" s="258" cm="1">
        <f t="array" ref="O79">SUM(COUNTIF('LK HA'!$B$262:$AZ$288,{"",2,3,4,5,6,7,8,9,10,11,12,13,14,15,16,17,18,19,20}&amp;$C79)*{1,2,3,4,5,6,7,8,9,10,11,12,13,14,15,16,17,18,19,20})</f>
        <v>0</v>
      </c>
      <c r="P79" s="258" cm="1">
        <f t="array" ref="P79">SUM(COUNTIF('LK HA'!$B$289:$AZ$304,{"",2,3,4,5,6,7,8,9,10,11,12,13,14,15,16,17,18,19,20}&amp;$C79)*{1,2,3,4,5,6,7,8,9,10,11,12,13,14,15,16,17,18,19,20})</f>
        <v>0</v>
      </c>
      <c r="Q79" s="258" cm="1">
        <f t="array" ref="Q79">SUM(COUNTIF('LK HA'!$B$305:$AZ$350,{"",2,3,4,5,6,7,8,9,10,11,12,13,14,15,16,17,18,19,20}&amp;$C79)*{1,2,3,4,5,6,7,8,9,10,11,12,13,14,15,16,17,18,19,20})</f>
        <v>0</v>
      </c>
      <c r="R79" s="258" cm="1">
        <f t="array" ref="R79">SUM(COUNTIF('LK HA'!$B$351:$AZ$375,{"",2,3,4,5,6,7,8,9,10,11,12,13,14,15,16,17,18,19,20}&amp;$C79)*{1,2,3,4,5,6,7,8,9,10,11,12,13,14,15,16,17,18,19,20})</f>
        <v>0</v>
      </c>
      <c r="S79" s="258" cm="1">
        <f t="array" ref="S79">SUM(COUNTIF('LK HA'!$B$376:$AZ$413,{"",2,3,4,5,6,7,8,9,10,11,12,13,14,15,16,17,18,19,20}&amp;$C79)*{1,2,3,4,5,6,7,8,9,10,11,12,13,14,15,16,17,18,19,20})</f>
        <v>0</v>
      </c>
      <c r="T79" s="258" cm="1">
        <f t="array" ref="T79">SUM(COUNTIF('LK HA'!$B$414:$AZ$460,{"",2,3,4,5,6,7,8,9,10,11,12,13,14,15,16,17,18,19,20}&amp;$C79)*{1,2,3,4,5,6,7,8,9,10,11,12,13,14,15,16,17,18,19,20})</f>
        <v>0</v>
      </c>
      <c r="U79" s="258" cm="1">
        <f t="array" ref="U79">SUM(COUNTIF('LK HA'!$B$461:$AZ$497,{"",2,3,4,5,6,7,8,9,10,11,12,13,14,15,16,17,18,19,20}&amp;$C79)*{1,2,3,4,5,6,7,8,9,10,11,12,13,14,15,16,17,18,19,20})</f>
        <v>0</v>
      </c>
      <c r="V79" s="258" cm="1">
        <f t="array" ref="V79">SUM(COUNTIF('LK HA'!$B$498:$AZ$553,{"",2,3,4,5,6,7,8,9,10,11,12,13,14,15,16,17,18,19,20}&amp;$C79)*{1,2,3,4,5,6,7,8,9,10,11,12,13,14,15,16,17,18,19,20})</f>
        <v>0</v>
      </c>
      <c r="W79" s="258" cm="1">
        <f t="array" ref="W79">SUM(COUNTIF('LK HA'!$B$554:$AZ$585,{"",2,3,4,5,6,7,8,9,10,11,12,13,14,15,16,17,18,19,20}&amp;$C79)*{1,2,3,4,5,6,7,8,9,10,11,12,13,14,15,16,17,18,19,20})</f>
        <v>0</v>
      </c>
      <c r="X79" s="258" cm="1">
        <f t="array" ref="X79">SUM(COUNTIF('LK HA'!$B$586:$AZ$609,{"",2,3,4,5,6,7,8,9,10,11,12,13,14,15,16,17,18,19,20}&amp;$C79)*{1,2,3,4,5,6,7,8,9,10,11,12,13,14,15,16,17,18,19,20})</f>
        <v>0</v>
      </c>
      <c r="Y79" s="258" cm="1">
        <f t="array" ref="Y79">SUM(COUNTIF('LK HA'!$B$610:$AZ$616,{"",2,3,4,5,6,7,8,9,10,11,12,13,14,15,16,17,18,19,20}&amp;$C79)*{1,2,3,4,5,6,7,8,9,10,11,12,13,14,15,16,17,18,19,20})</f>
        <v>0</v>
      </c>
      <c r="Z79" s="258" cm="1">
        <f t="array" ref="Z79">SUM(COUNTIF('LK HA'!$B$617:$AZ$625,{"",2,3,4,5,6,7,8,9,10,11,12,13,14,15,16,17,18,19,20}&amp;$C79)*{1,2,3,4,5,6,7,8,9,10,11,12,13,14,15,16,17,18,19,20})</f>
        <v>0</v>
      </c>
      <c r="AA79" s="258" cm="1">
        <f t="array" ref="AA79">SUM(COUNTIF('LK HA'!$B$626:$AZ$633,{"",2,3,4,5,6,7,8,9,10,11,12,13,14,15,16,17,18,19,20}&amp;$C79)*{1,2,3,4,5,6,7,8,9,10,11,12,13,14,15,16,17,18,19,20})</f>
        <v>0</v>
      </c>
      <c r="AB79" s="258" cm="1">
        <f t="array" ref="AB79">SUM(COUNTIF('LK HA'!$B$634:$AZ$646,{"",2,3,4,5,6,7,8,9,10,11,12,13,14,15,16,17,18,19,20}&amp;$C79)*{1,2,3,4,5,6,7,8,9,10,11,12,13,14,15,16,17,18,19,20})</f>
        <v>0</v>
      </c>
      <c r="AC79" s="258" cm="1">
        <f t="array" ref="AC79">SUM(COUNTIF('LK HA'!$B$647:$AZ$677,{"",2,3,4,5,6,7,8,9,10,11,12,13,14,15,16,17,18,19,20}&amp;$C79)*{1,2,3,4,5,6,7,8,9,10,11,12,13,14,15,16,17,18,19,20})</f>
        <v>0</v>
      </c>
      <c r="AD79" s="258" cm="1">
        <f t="array" ref="AD79">SUM(COUNTIF('LK HA'!$B$678:$AZ$692,{"",2,3,4,5,6,7,8,9,10,11,12,13,14,15,16,17,18,19,20}&amp;$C79)*{1,2,3,4,5,6,7,8,9,10,11,12,13,14,15,16,17,18,19,20})</f>
        <v>0</v>
      </c>
      <c r="AE79" s="258" cm="1">
        <f t="array" ref="AE79">SUM(COUNTIF('LK HA'!$B$693:$AZ$700,{"",2,3,4,5,6,7,8,9,10,11,12,13,14,15,16,17,18,19,20}&amp;$C79)*{1,2,3,4,5,6,7,8,9,10,11,12,13,14,15,16,17,18,19,20})</f>
        <v>0</v>
      </c>
      <c r="AF79" s="258" cm="1">
        <f t="array" ref="AF79">SUM(COUNTIF('LK HA'!$B$701:$AZ$719,{"",2,3,4,5,6,7,8,9,10,11,12,13,14,15,16,17,18,19,20}&amp;$C79)*{1,2,3,4,5,6,7,8,9,10,11,12,13,14,15,16,17,18,19,20})</f>
        <v>0</v>
      </c>
      <c r="AG79" s="258" cm="1">
        <f t="array" ref="AG79">SUM(COUNTIF('LK HA'!$B$720:$AZ$728,{"",2,3,4,5,6,7,8,9,10,11,12,13,14,15,16,17,18,19,20}&amp;$C79)*{1,2,3,4,5,6,7,8,9,10,11,12,13,14,15,16,17,18,19,20})</f>
        <v>0</v>
      </c>
      <c r="AH79" s="258" cm="1">
        <f t="array" ref="AH79">SUM(COUNTIF('LK HA'!$B$729:$AZ$737,{"",2,3,4,5,6,7,8,9,10,11,12,13,14,15,16,17,18,19,20}&amp;$C79)*{1,2,3,4,5,6,7,8,9,10,11,12,13,14,15,16,17,18,19,20})</f>
        <v>0</v>
      </c>
      <c r="AI79" s="258" cm="1">
        <f t="array" ref="AI79">SUM(COUNTIF('LK HA'!$B$738:$AZ$744,{"",2,3,4,5,6,7,8,9,10,11,12,13,14,15,16,17,18,19,20}&amp;$C79)*{1,2,3,4,5,6,7,8,9,10,11,12,13,14,15,16,17,18,19,20})</f>
        <v>0</v>
      </c>
      <c r="AJ79" s="258" cm="1">
        <f t="array" ref="AJ79">SUM(COUNTIF('LK HA'!$B$745:$AZ$751,{"",2,3,4,5,6,7,8,9,10,11,12,13,14,15,16,17,18,19,20}&amp;$C79)*{1,2,3,4,5,6,7,8,9,10,11,12,13,14,15,16,17,18,19,20})</f>
        <v>0</v>
      </c>
      <c r="AK79" s="258" cm="1">
        <f t="array" ref="AK79">SUM(COUNTIF('LK HA'!$B$752:$AZ$765,{"",2,3,4,5,6,7,8,9,10,11,12,13,14,15,16,17,18,19,20}&amp;$C79)*{1,2,3,4,5,6,7,8,9,10,11,12,13,14,15,16,17,18,19,20})</f>
        <v>0</v>
      </c>
      <c r="AL79" s="258" cm="1">
        <f t="array" ref="AL79">SUM(COUNTIF('LK HA'!$B$766:$AZ$773,{"",2,3,4,5,6,7,8,9,10,11,12,13,14,15,16,17,18,19,20}&amp;$C79)*{1,2,3,4,5,6,7,8,9,10,11,12,13,14,15,16,17,18,19,20})</f>
        <v>0</v>
      </c>
      <c r="AM79" s="258" cm="1">
        <f t="array" ref="AM79">SUM(COUNTIF('LK HA'!$B$774:$AZ$791,{"",2,3,4,5,6,7,8,9,10,11,12,13,14,15,16,17,18,19,20}&amp;$C79)*{1,2,3,4,5,6,7,8,9,10,11,12,13,14,15,16,17,18,19,20})</f>
        <v>0</v>
      </c>
      <c r="AN79" s="43">
        <f t="shared" si="9"/>
        <v>0</v>
      </c>
      <c r="AO79" s="48"/>
      <c r="AP79" s="258" cm="1">
        <f t="array" ref="AP79">SUM(COUNTIF('LK HA'!$B$7:$AZ$791,{"",2,3,4,5,6,7,8,9,10,11,12,13,14,15,16,17,18,19,20}&amp;$C79)*{1,2,3,4,5,6,7,8,9,10,11,12,13,14,15,16,17,18,19,20})</f>
        <v>0</v>
      </c>
    </row>
    <row r="80" spans="1:45" s="39" customFormat="1" ht="15.6" hidden="1">
      <c r="A80" s="40" t="str">
        <f>IF(AN80=0,"ẩn",MAX($A$5:$A79)+1)</f>
        <v>ẩn</v>
      </c>
      <c r="B80" s="45" t="str">
        <f>"Tiếp địa ngọn độc lập VT cuối; " &amp;C80</f>
        <v>Tiếp địa ngọn độc lập VT cuối; TĐN-3a</v>
      </c>
      <c r="C80" s="46" t="s">
        <v>53</v>
      </c>
      <c r="D80" s="46" t="s">
        <v>13</v>
      </c>
      <c r="E80" s="258" cm="1">
        <f t="array" ref="E80">SUM(COUNTIF('LK HA'!$B$7:$AZ$64,{"",2,3,4,5,6,7,8,9,10,11,12,13,14,15,16,17,18,19,20}&amp;$C80)*{1,2,3,4,5,6,7,8,9,10,11,12,13,14,15,16,17,18,19,20})</f>
        <v>0</v>
      </c>
      <c r="F80" s="258" cm="1">
        <f t="array" ref="F80">SUM(COUNTIF('LK HA'!$B$65:$AZ$75,{"",2,3,4,5,6,7,8,9,10,11,12,13,14,15,16,17,18,19,20}&amp;$C80)*{1,2,3,4,5,6,7,8,9,10,11,12,13,14,15,16,17,18,19,20})</f>
        <v>0</v>
      </c>
      <c r="G80" s="258" cm="1">
        <f t="array" ref="G80">SUM(COUNTIF('LK HA'!$B$76:$AZ$96,{"",2,3,4,5,6,7,8,9,10,11,12,13,14,15,16,17,18,19,20}&amp;$C80)*{1,2,3,4,5,6,7,8,9,10,11,12,13,14,15,16,17,18,19,20})</f>
        <v>0</v>
      </c>
      <c r="H80" s="258" cm="1">
        <f t="array" ref="H80">SUM(COUNTIF('LK HA'!$B$97:$AZ$160,{"",2,3,4,5,6,7,8,9,10,11,12,13,14,15,16,17,18,19,20}&amp;$C80)*{1,2,3,4,5,6,7,8,9,10,11,12,13,14,15,16,17,18,19,20})</f>
        <v>0</v>
      </c>
      <c r="I80" s="258" cm="1">
        <f t="array" ref="I80">SUM(COUNTIF('LK HA'!$B$161:$AZ$164,{"",2,3,4,5,6,7,8,9,10,11,12,13,14,15,16,17,18,19,20}&amp;$C80)*{1,2,3,4,5,6,7,8,9,10,11,12,13,14,15,16,17,18,19,20})</f>
        <v>0</v>
      </c>
      <c r="J80" s="258" cm="1">
        <f t="array" ref="J80">SUM(COUNTIF('LK HA'!$B$165:$AZ$182,{"",2,3,4,5,6,7,8,9,10,11,12,13,14,15,16,17,18,19,20}&amp;$C80)*{1,2,3,4,5,6,7,8,9,10,11,12,13,14,15,16,17,18,19,20})</f>
        <v>0</v>
      </c>
      <c r="K80" s="258">
        <f>SUM(COUNTIF('LK HA'!$B$183:$AZ$209,{"",2,3,4,5,6,7,8,9,10,11,12,13,14,15,16,17,18,19,20}&amp;$C80)*{1,2,3,4,5,6,7,8,9,10,11,12,13,14,15,16,17,18,19,20})</f>
        <v>0</v>
      </c>
      <c r="L80" s="258" cm="1">
        <f t="array" ref="L80">SUM(COUNTIF('LK HA'!$B$210:$AZ$235,{"",2,3,4,5,6,7,8,9,10,11,12,13,14,15,16,17,18,19,20}&amp;$C80)*{1,2,3,4,5,6,7,8,9,10,11,12,13,14,15,16,17,18,19,20})</f>
        <v>0</v>
      </c>
      <c r="M80" s="258" cm="1">
        <f t="array" ref="M80">SUM(COUNTIF('LK HA'!$B$236:$AZ$254,{"",2,3,4,5,6,7,8,9,10,11,12,13,14,15,16,17,18,19,20}&amp;$C80)*{1,2,3,4,5,6,7,8,9,10,11,12,13,14,15,16,17,18,19,20})</f>
        <v>0</v>
      </c>
      <c r="N80" s="258" cm="1">
        <f t="array" ref="N80">SUM(COUNTIF('LK HA'!$B$255:$AZ$261,{"",2,3,4,5,6,7,8,9,10,11,12,13,14,15,16,17,18,19,20}&amp;$C80)*{1,2,3,4,5,6,7,8,9,10,11,12,13,14,15,16,17,18,19,20})</f>
        <v>0</v>
      </c>
      <c r="O80" s="258" cm="1">
        <f t="array" ref="O80">SUM(COUNTIF('LK HA'!$B$262:$AZ$288,{"",2,3,4,5,6,7,8,9,10,11,12,13,14,15,16,17,18,19,20}&amp;$C80)*{1,2,3,4,5,6,7,8,9,10,11,12,13,14,15,16,17,18,19,20})</f>
        <v>0</v>
      </c>
      <c r="P80" s="258" cm="1">
        <f t="array" ref="P80">SUM(COUNTIF('LK HA'!$B$289:$AZ$304,{"",2,3,4,5,6,7,8,9,10,11,12,13,14,15,16,17,18,19,20}&amp;$C80)*{1,2,3,4,5,6,7,8,9,10,11,12,13,14,15,16,17,18,19,20})</f>
        <v>0</v>
      </c>
      <c r="Q80" s="258" cm="1">
        <f t="array" ref="Q80">SUM(COUNTIF('LK HA'!$B$305:$AZ$350,{"",2,3,4,5,6,7,8,9,10,11,12,13,14,15,16,17,18,19,20}&amp;$C80)*{1,2,3,4,5,6,7,8,9,10,11,12,13,14,15,16,17,18,19,20})</f>
        <v>0</v>
      </c>
      <c r="R80" s="258" cm="1">
        <f t="array" ref="R80">SUM(COUNTIF('LK HA'!$B$351:$AZ$375,{"",2,3,4,5,6,7,8,9,10,11,12,13,14,15,16,17,18,19,20}&amp;$C80)*{1,2,3,4,5,6,7,8,9,10,11,12,13,14,15,16,17,18,19,20})</f>
        <v>0</v>
      </c>
      <c r="S80" s="258" cm="1">
        <f t="array" ref="S80">SUM(COUNTIF('LK HA'!$B$376:$AZ$413,{"",2,3,4,5,6,7,8,9,10,11,12,13,14,15,16,17,18,19,20}&amp;$C80)*{1,2,3,4,5,6,7,8,9,10,11,12,13,14,15,16,17,18,19,20})</f>
        <v>0</v>
      </c>
      <c r="T80" s="258" cm="1">
        <f t="array" ref="T80">SUM(COUNTIF('LK HA'!$B$414:$AZ$460,{"",2,3,4,5,6,7,8,9,10,11,12,13,14,15,16,17,18,19,20}&amp;$C80)*{1,2,3,4,5,6,7,8,9,10,11,12,13,14,15,16,17,18,19,20})</f>
        <v>0</v>
      </c>
      <c r="U80" s="258" cm="1">
        <f t="array" ref="U80">SUM(COUNTIF('LK HA'!$B$461:$AZ$497,{"",2,3,4,5,6,7,8,9,10,11,12,13,14,15,16,17,18,19,20}&amp;$C80)*{1,2,3,4,5,6,7,8,9,10,11,12,13,14,15,16,17,18,19,20})</f>
        <v>0</v>
      </c>
      <c r="V80" s="258" cm="1">
        <f t="array" ref="V80">SUM(COUNTIF('LK HA'!$B$498:$AZ$553,{"",2,3,4,5,6,7,8,9,10,11,12,13,14,15,16,17,18,19,20}&amp;$C80)*{1,2,3,4,5,6,7,8,9,10,11,12,13,14,15,16,17,18,19,20})</f>
        <v>0</v>
      </c>
      <c r="W80" s="258" cm="1">
        <f t="array" ref="W80">SUM(COUNTIF('LK HA'!$B$554:$AZ$585,{"",2,3,4,5,6,7,8,9,10,11,12,13,14,15,16,17,18,19,20}&amp;$C80)*{1,2,3,4,5,6,7,8,9,10,11,12,13,14,15,16,17,18,19,20})</f>
        <v>0</v>
      </c>
      <c r="X80" s="258" cm="1">
        <f t="array" ref="X80">SUM(COUNTIF('LK HA'!$B$586:$AZ$609,{"",2,3,4,5,6,7,8,9,10,11,12,13,14,15,16,17,18,19,20}&amp;$C80)*{1,2,3,4,5,6,7,8,9,10,11,12,13,14,15,16,17,18,19,20})</f>
        <v>0</v>
      </c>
      <c r="Y80" s="258" cm="1">
        <f t="array" ref="Y80">SUM(COUNTIF('LK HA'!$B$610:$AZ$616,{"",2,3,4,5,6,7,8,9,10,11,12,13,14,15,16,17,18,19,20}&amp;$C80)*{1,2,3,4,5,6,7,8,9,10,11,12,13,14,15,16,17,18,19,20})</f>
        <v>0</v>
      </c>
      <c r="Z80" s="258" cm="1">
        <f t="array" ref="Z80">SUM(COUNTIF('LK HA'!$B$617:$AZ$625,{"",2,3,4,5,6,7,8,9,10,11,12,13,14,15,16,17,18,19,20}&amp;$C80)*{1,2,3,4,5,6,7,8,9,10,11,12,13,14,15,16,17,18,19,20})</f>
        <v>0</v>
      </c>
      <c r="AA80" s="258" cm="1">
        <f t="array" ref="AA80">SUM(COUNTIF('LK HA'!$B$626:$AZ$633,{"",2,3,4,5,6,7,8,9,10,11,12,13,14,15,16,17,18,19,20}&amp;$C80)*{1,2,3,4,5,6,7,8,9,10,11,12,13,14,15,16,17,18,19,20})</f>
        <v>0</v>
      </c>
      <c r="AB80" s="258" cm="1">
        <f t="array" ref="AB80">SUM(COUNTIF('LK HA'!$B$634:$AZ$646,{"",2,3,4,5,6,7,8,9,10,11,12,13,14,15,16,17,18,19,20}&amp;$C80)*{1,2,3,4,5,6,7,8,9,10,11,12,13,14,15,16,17,18,19,20})</f>
        <v>0</v>
      </c>
      <c r="AC80" s="258" cm="1">
        <f t="array" ref="AC80">SUM(COUNTIF('LK HA'!$B$647:$AZ$677,{"",2,3,4,5,6,7,8,9,10,11,12,13,14,15,16,17,18,19,20}&amp;$C80)*{1,2,3,4,5,6,7,8,9,10,11,12,13,14,15,16,17,18,19,20})</f>
        <v>0</v>
      </c>
      <c r="AD80" s="258" cm="1">
        <f t="array" ref="AD80">SUM(COUNTIF('LK HA'!$B$678:$AZ$692,{"",2,3,4,5,6,7,8,9,10,11,12,13,14,15,16,17,18,19,20}&amp;$C80)*{1,2,3,4,5,6,7,8,9,10,11,12,13,14,15,16,17,18,19,20})</f>
        <v>0</v>
      </c>
      <c r="AE80" s="258" cm="1">
        <f t="array" ref="AE80">SUM(COUNTIF('LK HA'!$B$693:$AZ$700,{"",2,3,4,5,6,7,8,9,10,11,12,13,14,15,16,17,18,19,20}&amp;$C80)*{1,2,3,4,5,6,7,8,9,10,11,12,13,14,15,16,17,18,19,20})</f>
        <v>0</v>
      </c>
      <c r="AF80" s="258" cm="1">
        <f t="array" ref="AF80">SUM(COUNTIF('LK HA'!$B$701:$AZ$719,{"",2,3,4,5,6,7,8,9,10,11,12,13,14,15,16,17,18,19,20}&amp;$C80)*{1,2,3,4,5,6,7,8,9,10,11,12,13,14,15,16,17,18,19,20})</f>
        <v>0</v>
      </c>
      <c r="AG80" s="258" cm="1">
        <f t="array" ref="AG80">SUM(COUNTIF('LK HA'!$B$720:$AZ$728,{"",2,3,4,5,6,7,8,9,10,11,12,13,14,15,16,17,18,19,20}&amp;$C80)*{1,2,3,4,5,6,7,8,9,10,11,12,13,14,15,16,17,18,19,20})</f>
        <v>0</v>
      </c>
      <c r="AH80" s="258" cm="1">
        <f t="array" ref="AH80">SUM(COUNTIF('LK HA'!$B$729:$AZ$737,{"",2,3,4,5,6,7,8,9,10,11,12,13,14,15,16,17,18,19,20}&amp;$C80)*{1,2,3,4,5,6,7,8,9,10,11,12,13,14,15,16,17,18,19,20})</f>
        <v>0</v>
      </c>
      <c r="AI80" s="258" cm="1">
        <f t="array" ref="AI80">SUM(COUNTIF('LK HA'!$B$738:$AZ$744,{"",2,3,4,5,6,7,8,9,10,11,12,13,14,15,16,17,18,19,20}&amp;$C80)*{1,2,3,4,5,6,7,8,9,10,11,12,13,14,15,16,17,18,19,20})</f>
        <v>0</v>
      </c>
      <c r="AJ80" s="258" cm="1">
        <f t="array" ref="AJ80">SUM(COUNTIF('LK HA'!$B$745:$AZ$751,{"",2,3,4,5,6,7,8,9,10,11,12,13,14,15,16,17,18,19,20}&amp;$C80)*{1,2,3,4,5,6,7,8,9,10,11,12,13,14,15,16,17,18,19,20})</f>
        <v>0</v>
      </c>
      <c r="AK80" s="258" cm="1">
        <f t="array" ref="AK80">SUM(COUNTIF('LK HA'!$B$752:$AZ$765,{"",2,3,4,5,6,7,8,9,10,11,12,13,14,15,16,17,18,19,20}&amp;$C80)*{1,2,3,4,5,6,7,8,9,10,11,12,13,14,15,16,17,18,19,20})</f>
        <v>0</v>
      </c>
      <c r="AL80" s="258" cm="1">
        <f t="array" ref="AL80">SUM(COUNTIF('LK HA'!$B$766:$AZ$773,{"",2,3,4,5,6,7,8,9,10,11,12,13,14,15,16,17,18,19,20}&amp;$C80)*{1,2,3,4,5,6,7,8,9,10,11,12,13,14,15,16,17,18,19,20})</f>
        <v>0</v>
      </c>
      <c r="AM80" s="258" cm="1">
        <f t="array" ref="AM80">SUM(COUNTIF('LK HA'!$B$774:$AZ$791,{"",2,3,4,5,6,7,8,9,10,11,12,13,14,15,16,17,18,19,20}&amp;$C80)*{1,2,3,4,5,6,7,8,9,10,11,12,13,14,15,16,17,18,19,20})</f>
        <v>0</v>
      </c>
      <c r="AN80" s="43">
        <f t="shared" si="9"/>
        <v>0</v>
      </c>
      <c r="AO80" s="48"/>
      <c r="AP80" s="258" cm="1">
        <f t="array" ref="AP80">SUM(COUNTIF('LK HA'!$B$7:$AZ$791,{"",2,3,4,5,6,7,8,9,10,11,12,13,14,15,16,17,18,19,20}&amp;$C80)*{1,2,3,4,5,6,7,8,9,10,11,12,13,14,15,16,17,18,19,20})</f>
        <v>0</v>
      </c>
    </row>
    <row r="81" spans="1:42" s="39" customFormat="1" ht="15.6" hidden="1">
      <c r="A81" s="40" t="str">
        <f>IF(AN81=0,"ẩn",MAX($A$5:$A80)+1)</f>
        <v>ẩn</v>
      </c>
      <c r="B81" s="57" t="str">
        <f>"Tiếp địa gốc; " &amp;C81</f>
        <v>Tiếp địa gốc; TĐG-1</v>
      </c>
      <c r="C81" s="50" t="s">
        <v>2</v>
      </c>
      <c r="D81" s="50" t="s">
        <v>13</v>
      </c>
      <c r="E81" s="258" cm="1">
        <f t="array" ref="E81">SUM(COUNTIF('LK HA'!$B$7:$AZ$64,{"",2,3,4,5,6,7,8,9,10,11,12,13,14,15,16,17,18,19,20}&amp;$C81)*{1,2,3,4,5,6,7,8,9,10,11,12,13,14,15,16,17,18,19,20})</f>
        <v>0</v>
      </c>
      <c r="F81" s="258" cm="1">
        <f t="array" ref="F81">SUM(COUNTIF('LK HA'!$B$65:$AZ$75,{"",2,3,4,5,6,7,8,9,10,11,12,13,14,15,16,17,18,19,20}&amp;$C81)*{1,2,3,4,5,6,7,8,9,10,11,12,13,14,15,16,17,18,19,20})</f>
        <v>0</v>
      </c>
      <c r="G81" s="258" cm="1">
        <f t="array" ref="G81">SUM(COUNTIF('LK HA'!$B$76:$AZ$96,{"",2,3,4,5,6,7,8,9,10,11,12,13,14,15,16,17,18,19,20}&amp;$C81)*{1,2,3,4,5,6,7,8,9,10,11,12,13,14,15,16,17,18,19,20})</f>
        <v>0</v>
      </c>
      <c r="H81" s="258" cm="1">
        <f t="array" ref="H81">SUM(COUNTIF('LK HA'!$B$97:$AZ$160,{"",2,3,4,5,6,7,8,9,10,11,12,13,14,15,16,17,18,19,20}&amp;$C81)*{1,2,3,4,5,6,7,8,9,10,11,12,13,14,15,16,17,18,19,20})</f>
        <v>0</v>
      </c>
      <c r="I81" s="258" cm="1">
        <f t="array" ref="I81">SUM(COUNTIF('LK HA'!$B$161:$AZ$164,{"",2,3,4,5,6,7,8,9,10,11,12,13,14,15,16,17,18,19,20}&amp;$C81)*{1,2,3,4,5,6,7,8,9,10,11,12,13,14,15,16,17,18,19,20})</f>
        <v>0</v>
      </c>
      <c r="J81" s="258" cm="1">
        <f t="array" ref="J81">SUM(COUNTIF('LK HA'!$B$165:$AZ$182,{"",2,3,4,5,6,7,8,9,10,11,12,13,14,15,16,17,18,19,20}&amp;$C81)*{1,2,3,4,5,6,7,8,9,10,11,12,13,14,15,16,17,18,19,20})</f>
        <v>0</v>
      </c>
      <c r="K81" s="258">
        <f>SUM(COUNTIF('LK HA'!$B$183:$AZ$209,{"",2,3,4,5,6,7,8,9,10,11,12,13,14,15,16,17,18,19,20}&amp;$C81)*{1,2,3,4,5,6,7,8,9,10,11,12,13,14,15,16,17,18,19,20})</f>
        <v>0</v>
      </c>
      <c r="L81" s="258" cm="1">
        <f t="array" ref="L81">SUM(COUNTIF('LK HA'!$B$210:$AZ$235,{"",2,3,4,5,6,7,8,9,10,11,12,13,14,15,16,17,18,19,20}&amp;$C81)*{1,2,3,4,5,6,7,8,9,10,11,12,13,14,15,16,17,18,19,20})</f>
        <v>0</v>
      </c>
      <c r="M81" s="258" cm="1">
        <f t="array" ref="M81">SUM(COUNTIF('LK HA'!$B$236:$AZ$254,{"",2,3,4,5,6,7,8,9,10,11,12,13,14,15,16,17,18,19,20}&amp;$C81)*{1,2,3,4,5,6,7,8,9,10,11,12,13,14,15,16,17,18,19,20})</f>
        <v>0</v>
      </c>
      <c r="N81" s="258" cm="1">
        <f t="array" ref="N81">SUM(COUNTIF('LK HA'!$B$255:$AZ$261,{"",2,3,4,5,6,7,8,9,10,11,12,13,14,15,16,17,18,19,20}&amp;$C81)*{1,2,3,4,5,6,7,8,9,10,11,12,13,14,15,16,17,18,19,20})</f>
        <v>0</v>
      </c>
      <c r="O81" s="258" cm="1">
        <f t="array" ref="O81">SUM(COUNTIF('LK HA'!$B$262:$AZ$288,{"",2,3,4,5,6,7,8,9,10,11,12,13,14,15,16,17,18,19,20}&amp;$C81)*{1,2,3,4,5,6,7,8,9,10,11,12,13,14,15,16,17,18,19,20})</f>
        <v>0</v>
      </c>
      <c r="P81" s="258" cm="1">
        <f t="array" ref="P81">SUM(COUNTIF('LK HA'!$B$289:$AZ$304,{"",2,3,4,5,6,7,8,9,10,11,12,13,14,15,16,17,18,19,20}&amp;$C81)*{1,2,3,4,5,6,7,8,9,10,11,12,13,14,15,16,17,18,19,20})</f>
        <v>0</v>
      </c>
      <c r="Q81" s="258" cm="1">
        <f t="array" ref="Q81">SUM(COUNTIF('LK HA'!$B$305:$AZ$350,{"",2,3,4,5,6,7,8,9,10,11,12,13,14,15,16,17,18,19,20}&amp;$C81)*{1,2,3,4,5,6,7,8,9,10,11,12,13,14,15,16,17,18,19,20})</f>
        <v>0</v>
      </c>
      <c r="R81" s="258" cm="1">
        <f t="array" ref="R81">SUM(COUNTIF('LK HA'!$B$351:$AZ$375,{"",2,3,4,5,6,7,8,9,10,11,12,13,14,15,16,17,18,19,20}&amp;$C81)*{1,2,3,4,5,6,7,8,9,10,11,12,13,14,15,16,17,18,19,20})</f>
        <v>0</v>
      </c>
      <c r="S81" s="258" cm="1">
        <f t="array" ref="S81">SUM(COUNTIF('LK HA'!$B$376:$AZ$413,{"",2,3,4,5,6,7,8,9,10,11,12,13,14,15,16,17,18,19,20}&amp;$C81)*{1,2,3,4,5,6,7,8,9,10,11,12,13,14,15,16,17,18,19,20})</f>
        <v>0</v>
      </c>
      <c r="T81" s="258" cm="1">
        <f t="array" ref="T81">SUM(COUNTIF('LK HA'!$B$414:$AZ$460,{"",2,3,4,5,6,7,8,9,10,11,12,13,14,15,16,17,18,19,20}&amp;$C81)*{1,2,3,4,5,6,7,8,9,10,11,12,13,14,15,16,17,18,19,20})</f>
        <v>0</v>
      </c>
      <c r="U81" s="258" cm="1">
        <f t="array" ref="U81">SUM(COUNTIF('LK HA'!$B$461:$AZ$497,{"",2,3,4,5,6,7,8,9,10,11,12,13,14,15,16,17,18,19,20}&amp;$C81)*{1,2,3,4,5,6,7,8,9,10,11,12,13,14,15,16,17,18,19,20})</f>
        <v>0</v>
      </c>
      <c r="V81" s="258" cm="1">
        <f t="array" ref="V81">SUM(COUNTIF('LK HA'!$B$498:$AZ$553,{"",2,3,4,5,6,7,8,9,10,11,12,13,14,15,16,17,18,19,20}&amp;$C81)*{1,2,3,4,5,6,7,8,9,10,11,12,13,14,15,16,17,18,19,20})</f>
        <v>0</v>
      </c>
      <c r="W81" s="258" cm="1">
        <f t="array" ref="W81">SUM(COUNTIF('LK HA'!$B$554:$AZ$585,{"",2,3,4,5,6,7,8,9,10,11,12,13,14,15,16,17,18,19,20}&amp;$C81)*{1,2,3,4,5,6,7,8,9,10,11,12,13,14,15,16,17,18,19,20})</f>
        <v>0</v>
      </c>
      <c r="X81" s="258" cm="1">
        <f t="array" ref="X81">SUM(COUNTIF('LK HA'!$B$586:$AZ$609,{"",2,3,4,5,6,7,8,9,10,11,12,13,14,15,16,17,18,19,20}&amp;$C81)*{1,2,3,4,5,6,7,8,9,10,11,12,13,14,15,16,17,18,19,20})</f>
        <v>0</v>
      </c>
      <c r="Y81" s="258" cm="1">
        <f t="array" ref="Y81">SUM(COUNTIF('LK HA'!$B$610:$AZ$616,{"",2,3,4,5,6,7,8,9,10,11,12,13,14,15,16,17,18,19,20}&amp;$C81)*{1,2,3,4,5,6,7,8,9,10,11,12,13,14,15,16,17,18,19,20})</f>
        <v>0</v>
      </c>
      <c r="Z81" s="258" cm="1">
        <f t="array" ref="Z81">SUM(COUNTIF('LK HA'!$B$617:$AZ$625,{"",2,3,4,5,6,7,8,9,10,11,12,13,14,15,16,17,18,19,20}&amp;$C81)*{1,2,3,4,5,6,7,8,9,10,11,12,13,14,15,16,17,18,19,20})</f>
        <v>0</v>
      </c>
      <c r="AA81" s="258" cm="1">
        <f t="array" ref="AA81">SUM(COUNTIF('LK HA'!$B$626:$AZ$633,{"",2,3,4,5,6,7,8,9,10,11,12,13,14,15,16,17,18,19,20}&amp;$C81)*{1,2,3,4,5,6,7,8,9,10,11,12,13,14,15,16,17,18,19,20})</f>
        <v>0</v>
      </c>
      <c r="AB81" s="258" cm="1">
        <f t="array" ref="AB81">SUM(COUNTIF('LK HA'!$B$634:$AZ$646,{"",2,3,4,5,6,7,8,9,10,11,12,13,14,15,16,17,18,19,20}&amp;$C81)*{1,2,3,4,5,6,7,8,9,10,11,12,13,14,15,16,17,18,19,20})</f>
        <v>0</v>
      </c>
      <c r="AC81" s="258" cm="1">
        <f t="array" ref="AC81">SUM(COUNTIF('LK HA'!$B$647:$AZ$677,{"",2,3,4,5,6,7,8,9,10,11,12,13,14,15,16,17,18,19,20}&amp;$C81)*{1,2,3,4,5,6,7,8,9,10,11,12,13,14,15,16,17,18,19,20})</f>
        <v>0</v>
      </c>
      <c r="AD81" s="258" cm="1">
        <f t="array" ref="AD81">SUM(COUNTIF('LK HA'!$B$678:$AZ$692,{"",2,3,4,5,6,7,8,9,10,11,12,13,14,15,16,17,18,19,20}&amp;$C81)*{1,2,3,4,5,6,7,8,9,10,11,12,13,14,15,16,17,18,19,20})</f>
        <v>0</v>
      </c>
      <c r="AE81" s="258" cm="1">
        <f t="array" ref="AE81">SUM(COUNTIF('LK HA'!$B$693:$AZ$700,{"",2,3,4,5,6,7,8,9,10,11,12,13,14,15,16,17,18,19,20}&amp;$C81)*{1,2,3,4,5,6,7,8,9,10,11,12,13,14,15,16,17,18,19,20})</f>
        <v>0</v>
      </c>
      <c r="AF81" s="258" cm="1">
        <f t="array" ref="AF81">SUM(COUNTIF('LK HA'!$B$701:$AZ$719,{"",2,3,4,5,6,7,8,9,10,11,12,13,14,15,16,17,18,19,20}&amp;$C81)*{1,2,3,4,5,6,7,8,9,10,11,12,13,14,15,16,17,18,19,20})</f>
        <v>0</v>
      </c>
      <c r="AG81" s="258" cm="1">
        <f t="array" ref="AG81">SUM(COUNTIF('LK HA'!$B$720:$AZ$728,{"",2,3,4,5,6,7,8,9,10,11,12,13,14,15,16,17,18,19,20}&amp;$C81)*{1,2,3,4,5,6,7,8,9,10,11,12,13,14,15,16,17,18,19,20})</f>
        <v>0</v>
      </c>
      <c r="AH81" s="258" cm="1">
        <f t="array" ref="AH81">SUM(COUNTIF('LK HA'!$B$729:$AZ$737,{"",2,3,4,5,6,7,8,9,10,11,12,13,14,15,16,17,18,19,20}&amp;$C81)*{1,2,3,4,5,6,7,8,9,10,11,12,13,14,15,16,17,18,19,20})</f>
        <v>0</v>
      </c>
      <c r="AI81" s="258" cm="1">
        <f t="array" ref="AI81">SUM(COUNTIF('LK HA'!$B$738:$AZ$744,{"",2,3,4,5,6,7,8,9,10,11,12,13,14,15,16,17,18,19,20}&amp;$C81)*{1,2,3,4,5,6,7,8,9,10,11,12,13,14,15,16,17,18,19,20})</f>
        <v>0</v>
      </c>
      <c r="AJ81" s="258" cm="1">
        <f t="array" ref="AJ81">SUM(COUNTIF('LK HA'!$B$745:$AZ$751,{"",2,3,4,5,6,7,8,9,10,11,12,13,14,15,16,17,18,19,20}&amp;$C81)*{1,2,3,4,5,6,7,8,9,10,11,12,13,14,15,16,17,18,19,20})</f>
        <v>0</v>
      </c>
      <c r="AK81" s="258" cm="1">
        <f t="array" ref="AK81">SUM(COUNTIF('LK HA'!$B$752:$AZ$765,{"",2,3,4,5,6,7,8,9,10,11,12,13,14,15,16,17,18,19,20}&amp;$C81)*{1,2,3,4,5,6,7,8,9,10,11,12,13,14,15,16,17,18,19,20})</f>
        <v>0</v>
      </c>
      <c r="AL81" s="258" cm="1">
        <f t="array" ref="AL81">SUM(COUNTIF('LK HA'!$B$766:$AZ$773,{"",2,3,4,5,6,7,8,9,10,11,12,13,14,15,16,17,18,19,20}&amp;$C81)*{1,2,3,4,5,6,7,8,9,10,11,12,13,14,15,16,17,18,19,20})</f>
        <v>0</v>
      </c>
      <c r="AM81" s="258" cm="1">
        <f t="array" ref="AM81">SUM(COUNTIF('LK HA'!$B$774:$AZ$791,{"",2,3,4,5,6,7,8,9,10,11,12,13,14,15,16,17,18,19,20}&amp;$C81)*{1,2,3,4,5,6,7,8,9,10,11,12,13,14,15,16,17,18,19,20})</f>
        <v>0</v>
      </c>
      <c r="AN81" s="43">
        <f t="shared" si="9"/>
        <v>0</v>
      </c>
      <c r="AO81" s="51"/>
      <c r="AP81" s="258" cm="1">
        <f t="array" ref="AP81">SUM(COUNTIF('LK HA'!$B$7:$AZ$791,{"",2,3,4,5,6,7,8,9,10,11,12,13,14,15,16,17,18,19,20}&amp;$C81)*{1,2,3,4,5,6,7,8,9,10,11,12,13,14,15,16,17,18,19,20})</f>
        <v>0</v>
      </c>
    </row>
    <row r="82" spans="1:42" ht="15.6">
      <c r="A82" s="112" t="s">
        <v>172</v>
      </c>
      <c r="B82" s="113" t="s">
        <v>163</v>
      </c>
      <c r="C82" s="105"/>
      <c r="D82" s="105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352"/>
      <c r="AO82" s="105"/>
      <c r="AP82" s="257"/>
    </row>
    <row r="83" spans="1:42" s="124" customFormat="1" ht="15.6">
      <c r="A83" s="121" t="s">
        <v>56</v>
      </c>
      <c r="B83" s="122" t="s">
        <v>60</v>
      </c>
      <c r="C83" s="123" t="s">
        <v>284</v>
      </c>
      <c r="D83" s="123"/>
      <c r="E83" s="259" cm="1">
        <f t="array" ref="E83">SUM(COUNTIF('LK HA'!$B$7:$AZ$64,{"",2,3,4,5,6,7,8,9,10,11,12,13,14,15,16,17,18,19,20}&amp;$C83)*{1,2,3,4,5,6,7,8,9,10,11,12,13,14,15,16,17,18,19,20})</f>
        <v>0</v>
      </c>
      <c r="F83" s="259" cm="1">
        <f t="array" ref="F83">SUM(COUNTIF('LK HA'!$B$65:$AZ$75,{"",2,3,4,5,6,7,8,9,10,11,12,13,14,15,16,17,18,19,20}&amp;$C83)*{1,2,3,4,5,6,7,8,9,10,11,12,13,14,15,16,17,18,19,20})</f>
        <v>0</v>
      </c>
      <c r="G83" s="259" cm="1">
        <f t="array" ref="G83">SUM(COUNTIF('LK HA'!$B$76:$AZ$96,{"",2,3,4,5,6,7,8,9,10,11,12,13,14,15,16,17,18,19,20}&amp;$C83)*{1,2,3,4,5,6,7,8,9,10,11,12,13,14,15,16,17,18,19,20})</f>
        <v>0</v>
      </c>
      <c r="H83" s="259" cm="1">
        <f t="array" ref="H83">SUM(COUNTIF('LK HA'!$B$97:$AZ$160,{"",2,3,4,5,6,7,8,9,10,11,12,13,14,15,16,17,18,19,20}&amp;$C83)*{1,2,3,4,5,6,7,8,9,10,11,12,13,14,15,16,17,18,19,20})</f>
        <v>0</v>
      </c>
      <c r="I83" s="259" cm="1">
        <f t="array" ref="I83">SUM(COUNTIF('LK HA'!$B$161:$AZ$164,{"",2,3,4,5,6,7,8,9,10,11,12,13,14,15,16,17,18,19,20}&amp;$C83)*{1,2,3,4,5,6,7,8,9,10,11,12,13,14,15,16,17,18,19,20})</f>
        <v>0</v>
      </c>
      <c r="J83" s="259" cm="1">
        <f t="array" ref="J83">SUM(COUNTIF('LK HA'!$B$165:$AZ$182,{"",2,3,4,5,6,7,8,9,10,11,12,13,14,15,16,17,18,19,20}&amp;$C83)*{1,2,3,4,5,6,7,8,9,10,11,12,13,14,15,16,17,18,19,20})</f>
        <v>0</v>
      </c>
      <c r="K83" s="259">
        <f>SUM(COUNTIF('LK HA'!$B$183:$AZ$209,{"",2,3,4,5,6,7,8,9,10,11,12,13,14,15,16,17,18,19,20}&amp;$C83)*{1,2,3,4,5,6,7,8,9,10,11,12,13,14,15,16,17,18,19,20})</f>
        <v>0</v>
      </c>
      <c r="L83" s="259" cm="1">
        <f t="array" ref="L83">SUM(COUNTIF('LK HA'!$B$210:$AZ$235,{"",2,3,4,5,6,7,8,9,10,11,12,13,14,15,16,17,18,19,20}&amp;$C83)*{1,2,3,4,5,6,7,8,9,10,11,12,13,14,15,16,17,18,19,20})</f>
        <v>0</v>
      </c>
      <c r="M83" s="259" cm="1">
        <f t="array" ref="M83">SUM(COUNTIF('LK HA'!$B$236:$AZ$254,{"",2,3,4,5,6,7,8,9,10,11,12,13,14,15,16,17,18,19,20}&amp;$C83)*{1,2,3,4,5,6,7,8,9,10,11,12,13,14,15,16,17,18,19,20})</f>
        <v>0</v>
      </c>
      <c r="N83" s="259" cm="1">
        <f t="array" ref="N83">SUM(COUNTIF('LK HA'!$B$255:$AZ$261,{"",2,3,4,5,6,7,8,9,10,11,12,13,14,15,16,17,18,19,20}&amp;$C83)*{1,2,3,4,5,6,7,8,9,10,11,12,13,14,15,16,17,18,19,20})</f>
        <v>0</v>
      </c>
      <c r="O83" s="259" cm="1">
        <f t="array" ref="O83">SUM(COUNTIF('LK HA'!$B$262:$AZ$288,{"",2,3,4,5,6,7,8,9,10,11,12,13,14,15,16,17,18,19,20}&amp;$C83)*{1,2,3,4,5,6,7,8,9,10,11,12,13,14,15,16,17,18,19,20})</f>
        <v>0</v>
      </c>
      <c r="P83" s="259" cm="1">
        <f t="array" ref="P83">SUM(COUNTIF('LK HA'!$B$289:$AZ$304,{"",2,3,4,5,6,7,8,9,10,11,12,13,14,15,16,17,18,19,20}&amp;$C83)*{1,2,3,4,5,6,7,8,9,10,11,12,13,14,15,16,17,18,19,20})</f>
        <v>0</v>
      </c>
      <c r="Q83" s="259" cm="1">
        <f t="array" ref="Q83">SUM(COUNTIF('LK HA'!$B$305:$AZ$350,{"",2,3,4,5,6,7,8,9,10,11,12,13,14,15,16,17,18,19,20}&amp;$C83)*{1,2,3,4,5,6,7,8,9,10,11,12,13,14,15,16,17,18,19,20})</f>
        <v>0</v>
      </c>
      <c r="R83" s="259" cm="1">
        <f t="array" ref="R83">SUM(COUNTIF('LK HA'!$B$351:$AZ$375,{"",2,3,4,5,6,7,8,9,10,11,12,13,14,15,16,17,18,19,20}&amp;$C83)*{1,2,3,4,5,6,7,8,9,10,11,12,13,14,15,16,17,18,19,20})</f>
        <v>0</v>
      </c>
      <c r="S83" s="259" cm="1">
        <f t="array" ref="S83">SUM(COUNTIF('LK HA'!$B$376:$AZ$413,{"",2,3,4,5,6,7,8,9,10,11,12,13,14,15,16,17,18,19,20}&amp;$C83)*{1,2,3,4,5,6,7,8,9,10,11,12,13,14,15,16,17,18,19,20})</f>
        <v>0</v>
      </c>
      <c r="T83" s="259" cm="1">
        <f t="array" ref="T83">SUM(COUNTIF('LK HA'!$B$414:$AZ$460,{"",2,3,4,5,6,7,8,9,10,11,12,13,14,15,16,17,18,19,20}&amp;$C83)*{1,2,3,4,5,6,7,8,9,10,11,12,13,14,15,16,17,18,19,20})</f>
        <v>0</v>
      </c>
      <c r="U83" s="259" cm="1">
        <f t="array" ref="U83">SUM(COUNTIF('LK HA'!$B$461:$AZ$497,{"",2,3,4,5,6,7,8,9,10,11,12,13,14,15,16,17,18,19,20}&amp;$C83)*{1,2,3,4,5,6,7,8,9,10,11,12,13,14,15,16,17,18,19,20})</f>
        <v>0</v>
      </c>
      <c r="V83" s="259" cm="1">
        <f t="array" ref="V83">SUM(COUNTIF('LK HA'!$B$498:$AZ$553,{"",2,3,4,5,6,7,8,9,10,11,12,13,14,15,16,17,18,19,20}&amp;$C83)*{1,2,3,4,5,6,7,8,9,10,11,12,13,14,15,16,17,18,19,20})</f>
        <v>0</v>
      </c>
      <c r="W83" s="259" cm="1">
        <f t="array" ref="W83">SUM(COUNTIF('LK HA'!$B$554:$AZ$585,{"",2,3,4,5,6,7,8,9,10,11,12,13,14,15,16,17,18,19,20}&amp;$C83)*{1,2,3,4,5,6,7,8,9,10,11,12,13,14,15,16,17,18,19,20})</f>
        <v>0</v>
      </c>
      <c r="X83" s="259" cm="1">
        <f t="array" ref="X83">SUM(COUNTIF('LK HA'!$B$586:$AZ$609,{"",2,3,4,5,6,7,8,9,10,11,12,13,14,15,16,17,18,19,20}&amp;$C83)*{1,2,3,4,5,6,7,8,9,10,11,12,13,14,15,16,17,18,19,20})</f>
        <v>0</v>
      </c>
      <c r="Y83" s="259" cm="1">
        <f t="array" ref="Y83">SUM(COUNTIF('LK HA'!$B$610:$AZ$616,{"",2,3,4,5,6,7,8,9,10,11,12,13,14,15,16,17,18,19,20}&amp;$C83)*{1,2,3,4,5,6,7,8,9,10,11,12,13,14,15,16,17,18,19,20})</f>
        <v>0</v>
      </c>
      <c r="Z83" s="259" cm="1">
        <f t="array" ref="Z83">SUM(COUNTIF('LK HA'!$B$617:$AZ$625,{"",2,3,4,5,6,7,8,9,10,11,12,13,14,15,16,17,18,19,20}&amp;$C83)*{1,2,3,4,5,6,7,8,9,10,11,12,13,14,15,16,17,18,19,20})</f>
        <v>0</v>
      </c>
      <c r="AA83" s="259" cm="1">
        <f t="array" ref="AA83">SUM(COUNTIF('LK HA'!$B$626:$AZ$633,{"",2,3,4,5,6,7,8,9,10,11,12,13,14,15,16,17,18,19,20}&amp;$C83)*{1,2,3,4,5,6,7,8,9,10,11,12,13,14,15,16,17,18,19,20})</f>
        <v>0</v>
      </c>
      <c r="AB83" s="259" cm="1">
        <f t="array" ref="AB83">SUM(COUNTIF('LK HA'!$B$634:$AZ$646,{"",2,3,4,5,6,7,8,9,10,11,12,13,14,15,16,17,18,19,20}&amp;$C83)*{1,2,3,4,5,6,7,8,9,10,11,12,13,14,15,16,17,18,19,20})</f>
        <v>0</v>
      </c>
      <c r="AC83" s="259" cm="1">
        <f t="array" ref="AC83">SUM(COUNTIF('LK HA'!$B$647:$AZ$677,{"",2,3,4,5,6,7,8,9,10,11,12,13,14,15,16,17,18,19,20}&amp;$C83)*{1,2,3,4,5,6,7,8,9,10,11,12,13,14,15,16,17,18,19,20})</f>
        <v>0</v>
      </c>
      <c r="AD83" s="259" cm="1">
        <f t="array" ref="AD83">SUM(COUNTIF('LK HA'!$B$678:$AZ$692,{"",2,3,4,5,6,7,8,9,10,11,12,13,14,15,16,17,18,19,20}&amp;$C83)*{1,2,3,4,5,6,7,8,9,10,11,12,13,14,15,16,17,18,19,20})</f>
        <v>0</v>
      </c>
      <c r="AE83" s="259" cm="1">
        <f t="array" ref="AE83">SUM(COUNTIF('LK HA'!$B$693:$AZ$700,{"",2,3,4,5,6,7,8,9,10,11,12,13,14,15,16,17,18,19,20}&amp;$C83)*{1,2,3,4,5,6,7,8,9,10,11,12,13,14,15,16,17,18,19,20})</f>
        <v>0</v>
      </c>
      <c r="AF83" s="259" cm="1">
        <f t="array" ref="AF83">SUM(COUNTIF('LK HA'!$B$701:$AZ$719,{"",2,3,4,5,6,7,8,9,10,11,12,13,14,15,16,17,18,19,20}&amp;$C83)*{1,2,3,4,5,6,7,8,9,10,11,12,13,14,15,16,17,18,19,20})</f>
        <v>0</v>
      </c>
      <c r="AG83" s="259" cm="1">
        <f t="array" ref="AG83">SUM(COUNTIF('LK HA'!$B$720:$AZ$728,{"",2,3,4,5,6,7,8,9,10,11,12,13,14,15,16,17,18,19,20}&amp;$C83)*{1,2,3,4,5,6,7,8,9,10,11,12,13,14,15,16,17,18,19,20})</f>
        <v>0</v>
      </c>
      <c r="AH83" s="259" cm="1">
        <f t="array" ref="AH83">SUM(COUNTIF('LK HA'!$B$729:$AZ$737,{"",2,3,4,5,6,7,8,9,10,11,12,13,14,15,16,17,18,19,20}&amp;$C83)*{1,2,3,4,5,6,7,8,9,10,11,12,13,14,15,16,17,18,19,20})</f>
        <v>0</v>
      </c>
      <c r="AI83" s="259" cm="1">
        <f t="array" ref="AI83">SUM(COUNTIF('LK HA'!$B$738:$AZ$744,{"",2,3,4,5,6,7,8,9,10,11,12,13,14,15,16,17,18,19,20}&amp;$C83)*{1,2,3,4,5,6,7,8,9,10,11,12,13,14,15,16,17,18,19,20})</f>
        <v>0</v>
      </c>
      <c r="AJ83" s="259" cm="1">
        <f t="array" ref="AJ83">SUM(COUNTIF('LK HA'!$B$745:$AZ$751,{"",2,3,4,5,6,7,8,9,10,11,12,13,14,15,16,17,18,19,20}&amp;$C83)*{1,2,3,4,5,6,7,8,9,10,11,12,13,14,15,16,17,18,19,20})</f>
        <v>0</v>
      </c>
      <c r="AK83" s="259" cm="1">
        <f t="array" ref="AK83">SUM(COUNTIF('LK HA'!$B$752:$AZ$765,{"",2,3,4,5,6,7,8,9,10,11,12,13,14,15,16,17,18,19,20}&amp;$C83)*{1,2,3,4,5,6,7,8,9,10,11,12,13,14,15,16,17,18,19,20})</f>
        <v>0</v>
      </c>
      <c r="AL83" s="259" cm="1">
        <f t="array" ref="AL83">SUM(COUNTIF('LK HA'!$B$766:$AZ$773,{"",2,3,4,5,6,7,8,9,10,11,12,13,14,15,16,17,18,19,20}&amp;$C83)*{1,2,3,4,5,6,7,8,9,10,11,12,13,14,15,16,17,18,19,20})</f>
        <v>0</v>
      </c>
      <c r="AM83" s="259" cm="1">
        <f t="array" ref="AM83">SUM(COUNTIF('LK HA'!$B$774:$AZ$791,{"",2,3,4,5,6,7,8,9,10,11,12,13,14,15,16,17,18,19,20}&amp;$C83)*{1,2,3,4,5,6,7,8,9,10,11,12,13,14,15,16,17,18,19,20})</f>
        <v>0</v>
      </c>
      <c r="AN83" s="346">
        <f t="shared" ref="AN83:AN97" si="10">+SUM(E83:AM83)</f>
        <v>0</v>
      </c>
      <c r="AO83" s="123"/>
      <c r="AP83" s="259" cm="1">
        <f t="array" ref="AP83">SUM(COUNTIF('LK HA'!$B$7:$AZ$791,{"",2,3,4,5,6,7,8,9,10,11,12,13,14,15,16,17,18,19,20}&amp;$C83)*{1,2,3,4,5,6,7,8,9,10,11,12,13,14,15,16,17,18,19,20})</f>
        <v>0</v>
      </c>
    </row>
    <row r="84" spans="1:42" s="39" customFormat="1" ht="15.6" hidden="1">
      <c r="A84" s="40" t="str">
        <f>IF(AN84=0,"ẩn",MAX($A$5:$A83)+1)</f>
        <v>ẩn</v>
      </c>
      <c r="B84" s="41" t="s">
        <v>177</v>
      </c>
      <c r="C84" s="42" t="s">
        <v>180</v>
      </c>
      <c r="D84" s="42" t="s">
        <v>7</v>
      </c>
      <c r="E84" s="258" cm="1">
        <f t="array" ref="E84">SUM(COUNTIF('LK HA'!$B$7:$AZ$64,{"",2,3,4,5,6,7,8,9,10,11,12,13,14,15,16,17,18,19,20}&amp;$C84)*{1,2,3,4,5,6,7,8,9,10,11,12,13,14,15,16,17,18,19,20})</f>
        <v>0</v>
      </c>
      <c r="F84" s="258" cm="1">
        <f t="array" ref="F84">SUM(COUNTIF('LK HA'!$B$65:$AZ$75,{"",2,3,4,5,6,7,8,9,10,11,12,13,14,15,16,17,18,19,20}&amp;$C84)*{1,2,3,4,5,6,7,8,9,10,11,12,13,14,15,16,17,18,19,20})</f>
        <v>0</v>
      </c>
      <c r="G84" s="258" cm="1">
        <f t="array" ref="G84">SUM(COUNTIF('LK HA'!$B$76:$AZ$96,{"",2,3,4,5,6,7,8,9,10,11,12,13,14,15,16,17,18,19,20}&amp;$C84)*{1,2,3,4,5,6,7,8,9,10,11,12,13,14,15,16,17,18,19,20})</f>
        <v>0</v>
      </c>
      <c r="H84" s="258" cm="1">
        <f t="array" ref="H84">SUM(COUNTIF('LK HA'!$B$97:$AZ$160,{"",2,3,4,5,6,7,8,9,10,11,12,13,14,15,16,17,18,19,20}&amp;$C84)*{1,2,3,4,5,6,7,8,9,10,11,12,13,14,15,16,17,18,19,20})</f>
        <v>0</v>
      </c>
      <c r="I84" s="258" cm="1">
        <f t="array" ref="I84">SUM(COUNTIF('LK HA'!$B$161:$AZ$164,{"",2,3,4,5,6,7,8,9,10,11,12,13,14,15,16,17,18,19,20}&amp;$C84)*{1,2,3,4,5,6,7,8,9,10,11,12,13,14,15,16,17,18,19,20})</f>
        <v>0</v>
      </c>
      <c r="J84" s="258" cm="1">
        <f t="array" ref="J84">SUM(COUNTIF('LK HA'!$B$165:$AZ$182,{"",2,3,4,5,6,7,8,9,10,11,12,13,14,15,16,17,18,19,20}&amp;$C84)*{1,2,3,4,5,6,7,8,9,10,11,12,13,14,15,16,17,18,19,20})</f>
        <v>0</v>
      </c>
      <c r="K84" s="258">
        <f>SUM(COUNTIF('LK HA'!$B$183:$AZ$209,{"",2,3,4,5,6,7,8,9,10,11,12,13,14,15,16,17,18,19,20}&amp;$C84)*{1,2,3,4,5,6,7,8,9,10,11,12,13,14,15,16,17,18,19,20})</f>
        <v>0</v>
      </c>
      <c r="L84" s="258" cm="1">
        <f t="array" ref="L84">SUM(COUNTIF('LK HA'!$B$210:$AZ$235,{"",2,3,4,5,6,7,8,9,10,11,12,13,14,15,16,17,18,19,20}&amp;$C84)*{1,2,3,4,5,6,7,8,9,10,11,12,13,14,15,16,17,18,19,20})</f>
        <v>0</v>
      </c>
      <c r="M84" s="258" cm="1">
        <f t="array" ref="M84">SUM(COUNTIF('LK HA'!$B$236:$AZ$254,{"",2,3,4,5,6,7,8,9,10,11,12,13,14,15,16,17,18,19,20}&amp;$C84)*{1,2,3,4,5,6,7,8,9,10,11,12,13,14,15,16,17,18,19,20})</f>
        <v>0</v>
      </c>
      <c r="N84" s="258" cm="1">
        <f t="array" ref="N84">SUM(COUNTIF('LK HA'!$B$255:$AZ$261,{"",2,3,4,5,6,7,8,9,10,11,12,13,14,15,16,17,18,19,20}&amp;$C84)*{1,2,3,4,5,6,7,8,9,10,11,12,13,14,15,16,17,18,19,20})</f>
        <v>0</v>
      </c>
      <c r="O84" s="258" cm="1">
        <f t="array" ref="O84">SUM(COUNTIF('LK HA'!$B$262:$AZ$288,{"",2,3,4,5,6,7,8,9,10,11,12,13,14,15,16,17,18,19,20}&amp;$C84)*{1,2,3,4,5,6,7,8,9,10,11,12,13,14,15,16,17,18,19,20})</f>
        <v>0</v>
      </c>
      <c r="P84" s="258" cm="1">
        <f t="array" ref="P84">SUM(COUNTIF('LK HA'!$B$289:$AZ$304,{"",2,3,4,5,6,7,8,9,10,11,12,13,14,15,16,17,18,19,20}&amp;$C84)*{1,2,3,4,5,6,7,8,9,10,11,12,13,14,15,16,17,18,19,20})</f>
        <v>0</v>
      </c>
      <c r="Q84" s="258" cm="1">
        <f t="array" ref="Q84">SUM(COUNTIF('LK HA'!$B$305:$AZ$350,{"",2,3,4,5,6,7,8,9,10,11,12,13,14,15,16,17,18,19,20}&amp;$C84)*{1,2,3,4,5,6,7,8,9,10,11,12,13,14,15,16,17,18,19,20})</f>
        <v>0</v>
      </c>
      <c r="R84" s="258" cm="1">
        <f t="array" ref="R84">SUM(COUNTIF('LK HA'!$B$351:$AZ$375,{"",2,3,4,5,6,7,8,9,10,11,12,13,14,15,16,17,18,19,20}&amp;$C84)*{1,2,3,4,5,6,7,8,9,10,11,12,13,14,15,16,17,18,19,20})</f>
        <v>0</v>
      </c>
      <c r="S84" s="258" cm="1">
        <f t="array" ref="S84">SUM(COUNTIF('LK HA'!$B$376:$AZ$413,{"",2,3,4,5,6,7,8,9,10,11,12,13,14,15,16,17,18,19,20}&amp;$C84)*{1,2,3,4,5,6,7,8,9,10,11,12,13,14,15,16,17,18,19,20})</f>
        <v>0</v>
      </c>
      <c r="T84" s="258" cm="1">
        <f t="array" ref="T84">SUM(COUNTIF('LK HA'!$B$414:$AZ$460,{"",2,3,4,5,6,7,8,9,10,11,12,13,14,15,16,17,18,19,20}&amp;$C84)*{1,2,3,4,5,6,7,8,9,10,11,12,13,14,15,16,17,18,19,20})</f>
        <v>0</v>
      </c>
      <c r="U84" s="258" cm="1">
        <f t="array" ref="U84">SUM(COUNTIF('LK HA'!$B$461:$AZ$497,{"",2,3,4,5,6,7,8,9,10,11,12,13,14,15,16,17,18,19,20}&amp;$C84)*{1,2,3,4,5,6,7,8,9,10,11,12,13,14,15,16,17,18,19,20})</f>
        <v>0</v>
      </c>
      <c r="V84" s="258" cm="1">
        <f t="array" ref="V84">SUM(COUNTIF('LK HA'!$B$498:$AZ$553,{"",2,3,4,5,6,7,8,9,10,11,12,13,14,15,16,17,18,19,20}&amp;$C84)*{1,2,3,4,5,6,7,8,9,10,11,12,13,14,15,16,17,18,19,20})</f>
        <v>0</v>
      </c>
      <c r="W84" s="258" cm="1">
        <f t="array" ref="W84">SUM(COUNTIF('LK HA'!$B$554:$AZ$585,{"",2,3,4,5,6,7,8,9,10,11,12,13,14,15,16,17,18,19,20}&amp;$C84)*{1,2,3,4,5,6,7,8,9,10,11,12,13,14,15,16,17,18,19,20})</f>
        <v>0</v>
      </c>
      <c r="X84" s="258" cm="1">
        <f t="array" ref="X84">SUM(COUNTIF('LK HA'!$B$586:$AZ$609,{"",2,3,4,5,6,7,8,9,10,11,12,13,14,15,16,17,18,19,20}&amp;$C84)*{1,2,3,4,5,6,7,8,9,10,11,12,13,14,15,16,17,18,19,20})</f>
        <v>0</v>
      </c>
      <c r="Y84" s="258" cm="1">
        <f t="array" ref="Y84">SUM(COUNTIF('LK HA'!$B$610:$AZ$616,{"",2,3,4,5,6,7,8,9,10,11,12,13,14,15,16,17,18,19,20}&amp;$C84)*{1,2,3,4,5,6,7,8,9,10,11,12,13,14,15,16,17,18,19,20})</f>
        <v>0</v>
      </c>
      <c r="Z84" s="258" cm="1">
        <f t="array" ref="Z84">SUM(COUNTIF('LK HA'!$B$617:$AZ$625,{"",2,3,4,5,6,7,8,9,10,11,12,13,14,15,16,17,18,19,20}&amp;$C84)*{1,2,3,4,5,6,7,8,9,10,11,12,13,14,15,16,17,18,19,20})</f>
        <v>0</v>
      </c>
      <c r="AA84" s="258" cm="1">
        <f t="array" ref="AA84">SUM(COUNTIF('LK HA'!$B$626:$AZ$633,{"",2,3,4,5,6,7,8,9,10,11,12,13,14,15,16,17,18,19,20}&amp;$C84)*{1,2,3,4,5,6,7,8,9,10,11,12,13,14,15,16,17,18,19,20})</f>
        <v>0</v>
      </c>
      <c r="AB84" s="258" cm="1">
        <f t="array" ref="AB84">SUM(COUNTIF('LK HA'!$B$634:$AZ$646,{"",2,3,4,5,6,7,8,9,10,11,12,13,14,15,16,17,18,19,20}&amp;$C84)*{1,2,3,4,5,6,7,8,9,10,11,12,13,14,15,16,17,18,19,20})</f>
        <v>0</v>
      </c>
      <c r="AC84" s="258" cm="1">
        <f t="array" ref="AC84">SUM(COUNTIF('LK HA'!$B$647:$AZ$677,{"",2,3,4,5,6,7,8,9,10,11,12,13,14,15,16,17,18,19,20}&amp;$C84)*{1,2,3,4,5,6,7,8,9,10,11,12,13,14,15,16,17,18,19,20})</f>
        <v>0</v>
      </c>
      <c r="AD84" s="258" cm="1">
        <f t="array" ref="AD84">SUM(COUNTIF('LK HA'!$B$678:$AZ$692,{"",2,3,4,5,6,7,8,9,10,11,12,13,14,15,16,17,18,19,20}&amp;$C84)*{1,2,3,4,5,6,7,8,9,10,11,12,13,14,15,16,17,18,19,20})</f>
        <v>0</v>
      </c>
      <c r="AE84" s="258" cm="1">
        <f t="array" ref="AE84">SUM(COUNTIF('LK HA'!$B$693:$AZ$700,{"",2,3,4,5,6,7,8,9,10,11,12,13,14,15,16,17,18,19,20}&amp;$C84)*{1,2,3,4,5,6,7,8,9,10,11,12,13,14,15,16,17,18,19,20})</f>
        <v>0</v>
      </c>
      <c r="AF84" s="258" cm="1">
        <f t="array" ref="AF84">SUM(COUNTIF('LK HA'!$B$701:$AZ$719,{"",2,3,4,5,6,7,8,9,10,11,12,13,14,15,16,17,18,19,20}&amp;$C84)*{1,2,3,4,5,6,7,8,9,10,11,12,13,14,15,16,17,18,19,20})</f>
        <v>0</v>
      </c>
      <c r="AG84" s="258" cm="1">
        <f t="array" ref="AG84">SUM(COUNTIF('LK HA'!$B$720:$AZ$728,{"",2,3,4,5,6,7,8,9,10,11,12,13,14,15,16,17,18,19,20}&amp;$C84)*{1,2,3,4,5,6,7,8,9,10,11,12,13,14,15,16,17,18,19,20})</f>
        <v>0</v>
      </c>
      <c r="AH84" s="258" cm="1">
        <f t="array" ref="AH84">SUM(COUNTIF('LK HA'!$B$729:$AZ$737,{"",2,3,4,5,6,7,8,9,10,11,12,13,14,15,16,17,18,19,20}&amp;$C84)*{1,2,3,4,5,6,7,8,9,10,11,12,13,14,15,16,17,18,19,20})</f>
        <v>0</v>
      </c>
      <c r="AI84" s="258" cm="1">
        <f t="array" ref="AI84">SUM(COUNTIF('LK HA'!$B$738:$AZ$744,{"",2,3,4,5,6,7,8,9,10,11,12,13,14,15,16,17,18,19,20}&amp;$C84)*{1,2,3,4,5,6,7,8,9,10,11,12,13,14,15,16,17,18,19,20})</f>
        <v>0</v>
      </c>
      <c r="AJ84" s="258" cm="1">
        <f t="array" ref="AJ84">SUM(COUNTIF('LK HA'!$B$745:$AZ$751,{"",2,3,4,5,6,7,8,9,10,11,12,13,14,15,16,17,18,19,20}&amp;$C84)*{1,2,3,4,5,6,7,8,9,10,11,12,13,14,15,16,17,18,19,20})</f>
        <v>0</v>
      </c>
      <c r="AK84" s="258" cm="1">
        <f t="array" ref="AK84">SUM(COUNTIF('LK HA'!$B$752:$AZ$765,{"",2,3,4,5,6,7,8,9,10,11,12,13,14,15,16,17,18,19,20}&amp;$C84)*{1,2,3,4,5,6,7,8,9,10,11,12,13,14,15,16,17,18,19,20})</f>
        <v>0</v>
      </c>
      <c r="AL84" s="258" cm="1">
        <f t="array" ref="AL84">SUM(COUNTIF('LK HA'!$B$766:$AZ$773,{"",2,3,4,5,6,7,8,9,10,11,12,13,14,15,16,17,18,19,20}&amp;$C84)*{1,2,3,4,5,6,7,8,9,10,11,12,13,14,15,16,17,18,19,20})</f>
        <v>0</v>
      </c>
      <c r="AM84" s="258" cm="1">
        <f t="array" ref="AM84">SUM(COUNTIF('LK HA'!$B$774:$AZ$791,{"",2,3,4,5,6,7,8,9,10,11,12,13,14,15,16,17,18,19,20}&amp;$C84)*{1,2,3,4,5,6,7,8,9,10,11,12,13,14,15,16,17,18,19,20})</f>
        <v>0</v>
      </c>
      <c r="AN84" s="43">
        <f t="shared" si="10"/>
        <v>0</v>
      </c>
      <c r="AO84" s="47"/>
      <c r="AP84" s="258" cm="1">
        <f t="array" ref="AP84">SUM(COUNTIF('LK HA'!$B$7:$AZ$791,{"",2,3,4,5,6,7,8,9,10,11,12,13,14,15,16,17,18,19,20}&amp;$C84)*{1,2,3,4,5,6,7,8,9,10,11,12,13,14,15,16,17,18,19,20})</f>
        <v>0</v>
      </c>
    </row>
    <row r="85" spans="1:42" ht="15.6">
      <c r="A85" s="106">
        <f>IF(AN85=0,"ẩn",MAX($A$5:$A84)+1)</f>
        <v>30</v>
      </c>
      <c r="B85" s="107" t="s">
        <v>178</v>
      </c>
      <c r="C85" s="99" t="s">
        <v>181</v>
      </c>
      <c r="D85" s="99" t="s">
        <v>7</v>
      </c>
      <c r="E85" s="259" cm="1">
        <f t="array" ref="E85">SUM(COUNTIF('LK HA'!$B$7:$AZ$64,{"",2,3,4,5,6,7,8,9,10,11,12,13,14,15,16,17,18,19,20}&amp;$C85)*{1,2,3,4,5,6,7,8,9,10,11,12,13,14,15,16,17,18,19,20})</f>
        <v>0</v>
      </c>
      <c r="F85" s="259" cm="1">
        <f t="array" ref="F85">SUM(COUNTIF('LK HA'!$B$65:$AZ$75,{"",2,3,4,5,6,7,8,9,10,11,12,13,14,15,16,17,18,19,20}&amp;$C85)*{1,2,3,4,5,6,7,8,9,10,11,12,13,14,15,16,17,18,19,20})</f>
        <v>5</v>
      </c>
      <c r="G85" s="259" cm="1">
        <f t="array" ref="G85">SUM(COUNTIF('LK HA'!$B$76:$AZ$96,{"",2,3,4,5,6,7,8,9,10,11,12,13,14,15,16,17,18,19,20}&amp;$C85)*{1,2,3,4,5,6,7,8,9,10,11,12,13,14,15,16,17,18,19,20})</f>
        <v>0</v>
      </c>
      <c r="H85" s="259" cm="1">
        <f t="array" ref="H85">SUM(COUNTIF('LK HA'!$B$97:$AZ$160,{"",2,3,4,5,6,7,8,9,10,11,12,13,14,15,16,17,18,19,20}&amp;$C85)*{1,2,3,4,5,6,7,8,9,10,11,12,13,14,15,16,17,18,19,20})</f>
        <v>0</v>
      </c>
      <c r="I85" s="259" cm="1">
        <f t="array" ref="I85">SUM(COUNTIF('LK HA'!$B$161:$AZ$164,{"",2,3,4,5,6,7,8,9,10,11,12,13,14,15,16,17,18,19,20}&amp;$C85)*{1,2,3,4,5,6,7,8,9,10,11,12,13,14,15,16,17,18,19,20})</f>
        <v>1</v>
      </c>
      <c r="J85" s="259" cm="1">
        <f t="array" ref="J85">SUM(COUNTIF('LK HA'!$B$165:$AZ$182,{"",2,3,4,5,6,7,8,9,10,11,12,13,14,15,16,17,18,19,20}&amp;$C85)*{1,2,3,4,5,6,7,8,9,10,11,12,13,14,15,16,17,18,19,20})</f>
        <v>10</v>
      </c>
      <c r="K85" s="259">
        <f>SUM(COUNTIF('LK HA'!$B$183:$AZ$209,{"",2,3,4,5,6,7,8,9,10,11,12,13,14,15,16,17,18,19,20}&amp;$C85)*{1,2,3,4,5,6,7,8,9,10,11,12,13,14,15,16,17,18,19,20})</f>
        <v>4</v>
      </c>
      <c r="L85" s="259" cm="1">
        <f t="array" ref="L85">SUM(COUNTIF('LK HA'!$B$210:$AZ$235,{"",2,3,4,5,6,7,8,9,10,11,12,13,14,15,16,17,18,19,20}&amp;$C85)*{1,2,3,4,5,6,7,8,9,10,11,12,13,14,15,16,17,18,19,20})</f>
        <v>0</v>
      </c>
      <c r="M85" s="259" cm="1">
        <f t="array" ref="M85">SUM(COUNTIF('LK HA'!$B$236:$AZ$254,{"",2,3,4,5,6,7,8,9,10,11,12,13,14,15,16,17,18,19,20}&amp;$C85)*{1,2,3,4,5,6,7,8,9,10,11,12,13,14,15,16,17,18,19,20})</f>
        <v>11</v>
      </c>
      <c r="N85" s="259" cm="1">
        <f t="array" ref="N85">SUM(COUNTIF('LK HA'!$B$255:$AZ$261,{"",2,3,4,5,6,7,8,9,10,11,12,13,14,15,16,17,18,19,20}&amp;$C85)*{1,2,3,4,5,6,7,8,9,10,11,12,13,14,15,16,17,18,19,20})</f>
        <v>4</v>
      </c>
      <c r="O85" s="259" cm="1">
        <f t="array" ref="O85">SUM(COUNTIF('LK HA'!$B$262:$AZ$288,{"",2,3,4,5,6,7,8,9,10,11,12,13,14,15,16,17,18,19,20}&amp;$C85)*{1,2,3,4,5,6,7,8,9,10,11,12,13,14,15,16,17,18,19,20})</f>
        <v>1</v>
      </c>
      <c r="P85" s="259" cm="1">
        <f t="array" ref="P85">SUM(COUNTIF('LK HA'!$B$289:$AZ$304,{"",2,3,4,5,6,7,8,9,10,11,12,13,14,15,16,17,18,19,20}&amp;$C85)*{1,2,3,4,5,6,7,8,9,10,11,12,13,14,15,16,17,18,19,20})</f>
        <v>7</v>
      </c>
      <c r="Q85" s="259" cm="1">
        <f t="array" ref="Q85">SUM(COUNTIF('LK HA'!$B$305:$AZ$350,{"",2,3,4,5,6,7,8,9,10,11,12,13,14,15,16,17,18,19,20}&amp;$C85)*{1,2,3,4,5,6,7,8,9,10,11,12,13,14,15,16,17,18,19,20})</f>
        <v>10</v>
      </c>
      <c r="R85" s="259" cm="1">
        <f t="array" ref="R85">SUM(COUNTIF('LK HA'!$B$351:$AZ$375,{"",2,3,4,5,6,7,8,9,10,11,12,13,14,15,16,17,18,19,20}&amp;$C85)*{1,2,3,4,5,6,7,8,9,10,11,12,13,14,15,16,17,18,19,20})</f>
        <v>4</v>
      </c>
      <c r="S85" s="259" cm="1">
        <f t="array" ref="S85">SUM(COUNTIF('LK HA'!$B$376:$AZ$413,{"",2,3,4,5,6,7,8,9,10,11,12,13,14,15,16,17,18,19,20}&amp;$C85)*{1,2,3,4,5,6,7,8,9,10,11,12,13,14,15,16,17,18,19,20})</f>
        <v>4</v>
      </c>
      <c r="T85" s="259" cm="1">
        <f t="array" ref="T85">SUM(COUNTIF('LK HA'!$B$414:$AZ$460,{"",2,3,4,5,6,7,8,9,10,11,12,13,14,15,16,17,18,19,20}&amp;$C85)*{1,2,3,4,5,6,7,8,9,10,11,12,13,14,15,16,17,18,19,20})</f>
        <v>12</v>
      </c>
      <c r="U85" s="259" cm="1">
        <f t="array" ref="U85">SUM(COUNTIF('LK HA'!$B$461:$AZ$497,{"",2,3,4,5,6,7,8,9,10,11,12,13,14,15,16,17,18,19,20}&amp;$C85)*{1,2,3,4,5,6,7,8,9,10,11,12,13,14,15,16,17,18,19,20})</f>
        <v>7</v>
      </c>
      <c r="V85" s="259" cm="1">
        <f t="array" ref="V85">SUM(COUNTIF('LK HA'!$B$498:$AZ$553,{"",2,3,4,5,6,7,8,9,10,11,12,13,14,15,16,17,18,19,20}&amp;$C85)*{1,2,3,4,5,6,7,8,9,10,11,12,13,14,15,16,17,18,19,20})</f>
        <v>16</v>
      </c>
      <c r="W85" s="259" cm="1">
        <f t="array" ref="W85">SUM(COUNTIF('LK HA'!$B$554:$AZ$585,{"",2,3,4,5,6,7,8,9,10,11,12,13,14,15,16,17,18,19,20}&amp;$C85)*{1,2,3,4,5,6,7,8,9,10,11,12,13,14,15,16,17,18,19,20})</f>
        <v>23</v>
      </c>
      <c r="X85" s="259" cm="1">
        <f t="array" ref="X85">SUM(COUNTIF('LK HA'!$B$586:$AZ$609,{"",2,3,4,5,6,7,8,9,10,11,12,13,14,15,16,17,18,19,20}&amp;$C85)*{1,2,3,4,5,6,7,8,9,10,11,12,13,14,15,16,17,18,19,20})</f>
        <v>6</v>
      </c>
      <c r="Y85" s="259" cm="1">
        <f t="array" ref="Y85">SUM(COUNTIF('LK HA'!$B$610:$AZ$616,{"",2,3,4,5,6,7,8,9,10,11,12,13,14,15,16,17,18,19,20}&amp;$C85)*{1,2,3,4,5,6,7,8,9,10,11,12,13,14,15,16,17,18,19,20})</f>
        <v>0</v>
      </c>
      <c r="Z85" s="259" cm="1">
        <f t="array" ref="Z85">SUM(COUNTIF('LK HA'!$B$617:$AZ$625,{"",2,3,4,5,6,7,8,9,10,11,12,13,14,15,16,17,18,19,20}&amp;$C85)*{1,2,3,4,5,6,7,8,9,10,11,12,13,14,15,16,17,18,19,20})</f>
        <v>6</v>
      </c>
      <c r="AA85" s="259" cm="1">
        <f t="array" ref="AA85">SUM(COUNTIF('LK HA'!$B$626:$AZ$633,{"",2,3,4,5,6,7,8,9,10,11,12,13,14,15,16,17,18,19,20}&amp;$C85)*{1,2,3,4,5,6,7,8,9,10,11,12,13,14,15,16,17,18,19,20})</f>
        <v>3</v>
      </c>
      <c r="AB85" s="259" cm="1">
        <f t="array" ref="AB85">SUM(COUNTIF('LK HA'!$B$634:$AZ$646,{"",2,3,4,5,6,7,8,9,10,11,12,13,14,15,16,17,18,19,20}&amp;$C85)*{1,2,3,4,5,6,7,8,9,10,11,12,13,14,15,16,17,18,19,20})</f>
        <v>4</v>
      </c>
      <c r="AC85" s="259" cm="1">
        <f t="array" ref="AC85">SUM(COUNTIF('LK HA'!$B$647:$AZ$677,{"",2,3,4,5,6,7,8,9,10,11,12,13,14,15,16,17,18,19,20}&amp;$C85)*{1,2,3,4,5,6,7,8,9,10,11,12,13,14,15,16,17,18,19,20})</f>
        <v>7</v>
      </c>
      <c r="AD85" s="259" cm="1">
        <f t="array" ref="AD85">SUM(COUNTIF('LK HA'!$B$678:$AZ$692,{"",2,3,4,5,6,7,8,9,10,11,12,13,14,15,16,17,18,19,20}&amp;$C85)*{1,2,3,4,5,6,7,8,9,10,11,12,13,14,15,16,17,18,19,20})</f>
        <v>0</v>
      </c>
      <c r="AE85" s="259" cm="1">
        <f t="array" ref="AE85">SUM(COUNTIF('LK HA'!$B$693:$AZ$700,{"",2,3,4,5,6,7,8,9,10,11,12,13,14,15,16,17,18,19,20}&amp;$C85)*{1,2,3,4,5,6,7,8,9,10,11,12,13,14,15,16,17,18,19,20})</f>
        <v>5</v>
      </c>
      <c r="AF85" s="259" cm="1">
        <f t="array" ref="AF85">SUM(COUNTIF('LK HA'!$B$701:$AZ$719,{"",2,3,4,5,6,7,8,9,10,11,12,13,14,15,16,17,18,19,20}&amp;$C85)*{1,2,3,4,5,6,7,8,9,10,11,12,13,14,15,16,17,18,19,20})</f>
        <v>14</v>
      </c>
      <c r="AG85" s="259" cm="1">
        <f t="array" ref="AG85">SUM(COUNTIF('LK HA'!$B$720:$AZ$728,{"",2,3,4,5,6,7,8,9,10,11,12,13,14,15,16,17,18,19,20}&amp;$C85)*{1,2,3,4,5,6,7,8,9,10,11,12,13,14,15,16,17,18,19,20})</f>
        <v>6</v>
      </c>
      <c r="AH85" s="259" cm="1">
        <f t="array" ref="AH85">SUM(COUNTIF('LK HA'!$B$729:$AZ$737,{"",2,3,4,5,6,7,8,9,10,11,12,13,14,15,16,17,18,19,20}&amp;$C85)*{1,2,3,4,5,6,7,8,9,10,11,12,13,14,15,16,17,18,19,20})</f>
        <v>6</v>
      </c>
      <c r="AI85" s="259" cm="1">
        <f t="array" ref="AI85">SUM(COUNTIF('LK HA'!$B$738:$AZ$744,{"",2,3,4,5,6,7,8,9,10,11,12,13,14,15,16,17,18,19,20}&amp;$C85)*{1,2,3,4,5,6,7,8,9,10,11,12,13,14,15,16,17,18,19,20})</f>
        <v>3</v>
      </c>
      <c r="AJ85" s="259" cm="1">
        <f t="array" ref="AJ85">SUM(COUNTIF('LK HA'!$B$745:$AZ$751,{"",2,3,4,5,6,7,8,9,10,11,12,13,14,15,16,17,18,19,20}&amp;$C85)*{1,2,3,4,5,6,7,8,9,10,11,12,13,14,15,16,17,18,19,20})</f>
        <v>4</v>
      </c>
      <c r="AK85" s="259" cm="1">
        <f t="array" ref="AK85">SUM(COUNTIF('LK HA'!$B$752:$AZ$765,{"",2,3,4,5,6,7,8,9,10,11,12,13,14,15,16,17,18,19,20}&amp;$C85)*{1,2,3,4,5,6,7,8,9,10,11,12,13,14,15,16,17,18,19,20})</f>
        <v>11</v>
      </c>
      <c r="AL85" s="259" cm="1">
        <f t="array" ref="AL85">SUM(COUNTIF('LK HA'!$B$766:$AZ$773,{"",2,3,4,5,6,7,8,9,10,11,12,13,14,15,16,17,18,19,20}&amp;$C85)*{1,2,3,4,5,6,7,8,9,10,11,12,13,14,15,16,17,18,19,20})</f>
        <v>5</v>
      </c>
      <c r="AM85" s="259" cm="1">
        <f t="array" ref="AM85">SUM(COUNTIF('LK HA'!$B$774:$AZ$791,{"",2,3,4,5,6,7,8,9,10,11,12,13,14,15,16,17,18,19,20}&amp;$C85)*{1,2,3,4,5,6,7,8,9,10,11,12,13,14,15,16,17,18,19,20})</f>
        <v>13</v>
      </c>
      <c r="AN85" s="346">
        <f t="shared" si="10"/>
        <v>212</v>
      </c>
      <c r="AO85" s="119"/>
      <c r="AP85" s="259" cm="1">
        <f t="array" ref="AP85">SUM(COUNTIF('LK HA'!$B$7:$AZ$791,{"",2,3,4,5,6,7,8,9,10,11,12,13,14,15,16,17,18,19,20}&amp;$C85)*{1,2,3,4,5,6,7,8,9,10,11,12,13,14,15,16,17,18,19,20})</f>
        <v>212</v>
      </c>
    </row>
    <row r="86" spans="1:42" s="39" customFormat="1" ht="15.6" hidden="1">
      <c r="A86" s="40" t="str">
        <f>IF(AN86=0,"ẩn",MAX($A$5:$A85)+1)</f>
        <v>ẩn</v>
      </c>
      <c r="B86" s="41" t="s">
        <v>179</v>
      </c>
      <c r="C86" s="42" t="s">
        <v>182</v>
      </c>
      <c r="D86" s="42" t="s">
        <v>7</v>
      </c>
      <c r="E86" s="258" cm="1">
        <f t="array" ref="E86">SUM(COUNTIF('LK HA'!$B$7:$AZ$64,{"",2,3,4,5,6,7,8,9,10,11,12,13,14,15,16,17,18,19,20}&amp;$C86)*{1,2,3,4,5,6,7,8,9,10,11,12,13,14,15,16,17,18,19,20})</f>
        <v>0</v>
      </c>
      <c r="F86" s="258" cm="1">
        <f t="array" ref="F86">SUM(COUNTIF('LK HA'!$B$65:$AZ$75,{"",2,3,4,5,6,7,8,9,10,11,12,13,14,15,16,17,18,19,20}&amp;$C86)*{1,2,3,4,5,6,7,8,9,10,11,12,13,14,15,16,17,18,19,20})</f>
        <v>0</v>
      </c>
      <c r="G86" s="258" cm="1">
        <f t="array" ref="G86">SUM(COUNTIF('LK HA'!$B$76:$AZ$96,{"",2,3,4,5,6,7,8,9,10,11,12,13,14,15,16,17,18,19,20}&amp;$C86)*{1,2,3,4,5,6,7,8,9,10,11,12,13,14,15,16,17,18,19,20})</f>
        <v>0</v>
      </c>
      <c r="H86" s="258" cm="1">
        <f t="array" ref="H86">SUM(COUNTIF('LK HA'!$B$97:$AZ$160,{"",2,3,4,5,6,7,8,9,10,11,12,13,14,15,16,17,18,19,20}&amp;$C86)*{1,2,3,4,5,6,7,8,9,10,11,12,13,14,15,16,17,18,19,20})</f>
        <v>0</v>
      </c>
      <c r="I86" s="258" cm="1">
        <f t="array" ref="I86">SUM(COUNTIF('LK HA'!$B$161:$AZ$164,{"",2,3,4,5,6,7,8,9,10,11,12,13,14,15,16,17,18,19,20}&amp;$C86)*{1,2,3,4,5,6,7,8,9,10,11,12,13,14,15,16,17,18,19,20})</f>
        <v>0</v>
      </c>
      <c r="J86" s="258" cm="1">
        <f t="array" ref="J86">SUM(COUNTIF('LK HA'!$B$165:$AZ$182,{"",2,3,4,5,6,7,8,9,10,11,12,13,14,15,16,17,18,19,20}&amp;$C86)*{1,2,3,4,5,6,7,8,9,10,11,12,13,14,15,16,17,18,19,20})</f>
        <v>0</v>
      </c>
      <c r="K86" s="258">
        <f>SUM(COUNTIF('LK HA'!$B$183:$AZ$209,{"",2,3,4,5,6,7,8,9,10,11,12,13,14,15,16,17,18,19,20}&amp;$C86)*{1,2,3,4,5,6,7,8,9,10,11,12,13,14,15,16,17,18,19,20})</f>
        <v>0</v>
      </c>
      <c r="L86" s="258" cm="1">
        <f t="array" ref="L86">SUM(COUNTIF('LK HA'!$B$210:$AZ$235,{"",2,3,4,5,6,7,8,9,10,11,12,13,14,15,16,17,18,19,20}&amp;$C86)*{1,2,3,4,5,6,7,8,9,10,11,12,13,14,15,16,17,18,19,20})</f>
        <v>0</v>
      </c>
      <c r="M86" s="258" cm="1">
        <f t="array" ref="M86">SUM(COUNTIF('LK HA'!$B$236:$AZ$254,{"",2,3,4,5,6,7,8,9,10,11,12,13,14,15,16,17,18,19,20}&amp;$C86)*{1,2,3,4,5,6,7,8,9,10,11,12,13,14,15,16,17,18,19,20})</f>
        <v>0</v>
      </c>
      <c r="N86" s="258" cm="1">
        <f t="array" ref="N86">SUM(COUNTIF('LK HA'!$B$255:$AZ$261,{"",2,3,4,5,6,7,8,9,10,11,12,13,14,15,16,17,18,19,20}&amp;$C86)*{1,2,3,4,5,6,7,8,9,10,11,12,13,14,15,16,17,18,19,20})</f>
        <v>0</v>
      </c>
      <c r="O86" s="258" cm="1">
        <f t="array" ref="O86">SUM(COUNTIF('LK HA'!$B$262:$AZ$288,{"",2,3,4,5,6,7,8,9,10,11,12,13,14,15,16,17,18,19,20}&amp;$C86)*{1,2,3,4,5,6,7,8,9,10,11,12,13,14,15,16,17,18,19,20})</f>
        <v>0</v>
      </c>
      <c r="P86" s="258" cm="1">
        <f t="array" ref="P86">SUM(COUNTIF('LK HA'!$B$289:$AZ$304,{"",2,3,4,5,6,7,8,9,10,11,12,13,14,15,16,17,18,19,20}&amp;$C86)*{1,2,3,4,5,6,7,8,9,10,11,12,13,14,15,16,17,18,19,20})</f>
        <v>0</v>
      </c>
      <c r="Q86" s="258" cm="1">
        <f t="array" ref="Q86">SUM(COUNTIF('LK HA'!$B$305:$AZ$350,{"",2,3,4,5,6,7,8,9,10,11,12,13,14,15,16,17,18,19,20}&amp;$C86)*{1,2,3,4,5,6,7,8,9,10,11,12,13,14,15,16,17,18,19,20})</f>
        <v>0</v>
      </c>
      <c r="R86" s="258" cm="1">
        <f t="array" ref="R86">SUM(COUNTIF('LK HA'!$B$351:$AZ$375,{"",2,3,4,5,6,7,8,9,10,11,12,13,14,15,16,17,18,19,20}&amp;$C86)*{1,2,3,4,5,6,7,8,9,10,11,12,13,14,15,16,17,18,19,20})</f>
        <v>0</v>
      </c>
      <c r="S86" s="258" cm="1">
        <f t="array" ref="S86">SUM(COUNTIF('LK HA'!$B$376:$AZ$413,{"",2,3,4,5,6,7,8,9,10,11,12,13,14,15,16,17,18,19,20}&amp;$C86)*{1,2,3,4,5,6,7,8,9,10,11,12,13,14,15,16,17,18,19,20})</f>
        <v>0</v>
      </c>
      <c r="T86" s="258" cm="1">
        <f t="array" ref="T86">SUM(COUNTIF('LK HA'!$B$414:$AZ$460,{"",2,3,4,5,6,7,8,9,10,11,12,13,14,15,16,17,18,19,20}&amp;$C86)*{1,2,3,4,5,6,7,8,9,10,11,12,13,14,15,16,17,18,19,20})</f>
        <v>0</v>
      </c>
      <c r="U86" s="258" cm="1">
        <f t="array" ref="U86">SUM(COUNTIF('LK HA'!$B$461:$AZ$497,{"",2,3,4,5,6,7,8,9,10,11,12,13,14,15,16,17,18,19,20}&amp;$C86)*{1,2,3,4,5,6,7,8,9,10,11,12,13,14,15,16,17,18,19,20})</f>
        <v>0</v>
      </c>
      <c r="V86" s="258" cm="1">
        <f t="array" ref="V86">SUM(COUNTIF('LK HA'!$B$498:$AZ$553,{"",2,3,4,5,6,7,8,9,10,11,12,13,14,15,16,17,18,19,20}&amp;$C86)*{1,2,3,4,5,6,7,8,9,10,11,12,13,14,15,16,17,18,19,20})</f>
        <v>0</v>
      </c>
      <c r="W86" s="258" cm="1">
        <f t="array" ref="W86">SUM(COUNTIF('LK HA'!$B$554:$AZ$585,{"",2,3,4,5,6,7,8,9,10,11,12,13,14,15,16,17,18,19,20}&amp;$C86)*{1,2,3,4,5,6,7,8,9,10,11,12,13,14,15,16,17,18,19,20})</f>
        <v>0</v>
      </c>
      <c r="X86" s="258" cm="1">
        <f t="array" ref="X86">SUM(COUNTIF('LK HA'!$B$586:$AZ$609,{"",2,3,4,5,6,7,8,9,10,11,12,13,14,15,16,17,18,19,20}&amp;$C86)*{1,2,3,4,5,6,7,8,9,10,11,12,13,14,15,16,17,18,19,20})</f>
        <v>0</v>
      </c>
      <c r="Y86" s="258" cm="1">
        <f t="array" ref="Y86">SUM(COUNTIF('LK HA'!$B$610:$AZ$616,{"",2,3,4,5,6,7,8,9,10,11,12,13,14,15,16,17,18,19,20}&amp;$C86)*{1,2,3,4,5,6,7,8,9,10,11,12,13,14,15,16,17,18,19,20})</f>
        <v>0</v>
      </c>
      <c r="Z86" s="258" cm="1">
        <f t="array" ref="Z86">SUM(COUNTIF('LK HA'!$B$617:$AZ$625,{"",2,3,4,5,6,7,8,9,10,11,12,13,14,15,16,17,18,19,20}&amp;$C86)*{1,2,3,4,5,6,7,8,9,10,11,12,13,14,15,16,17,18,19,20})</f>
        <v>0</v>
      </c>
      <c r="AA86" s="258" cm="1">
        <f t="array" ref="AA86">SUM(COUNTIF('LK HA'!$B$626:$AZ$633,{"",2,3,4,5,6,7,8,9,10,11,12,13,14,15,16,17,18,19,20}&amp;$C86)*{1,2,3,4,5,6,7,8,9,10,11,12,13,14,15,16,17,18,19,20})</f>
        <v>0</v>
      </c>
      <c r="AB86" s="258" cm="1">
        <f t="array" ref="AB86">SUM(COUNTIF('LK HA'!$B$634:$AZ$646,{"",2,3,4,5,6,7,8,9,10,11,12,13,14,15,16,17,18,19,20}&amp;$C86)*{1,2,3,4,5,6,7,8,9,10,11,12,13,14,15,16,17,18,19,20})</f>
        <v>0</v>
      </c>
      <c r="AC86" s="258" cm="1">
        <f t="array" ref="AC86">SUM(COUNTIF('LK HA'!$B$647:$AZ$677,{"",2,3,4,5,6,7,8,9,10,11,12,13,14,15,16,17,18,19,20}&amp;$C86)*{1,2,3,4,5,6,7,8,9,10,11,12,13,14,15,16,17,18,19,20})</f>
        <v>0</v>
      </c>
      <c r="AD86" s="258" cm="1">
        <f t="array" ref="AD86">SUM(COUNTIF('LK HA'!$B$678:$AZ$692,{"",2,3,4,5,6,7,8,9,10,11,12,13,14,15,16,17,18,19,20}&amp;$C86)*{1,2,3,4,5,6,7,8,9,10,11,12,13,14,15,16,17,18,19,20})</f>
        <v>0</v>
      </c>
      <c r="AE86" s="258" cm="1">
        <f t="array" ref="AE86">SUM(COUNTIF('LK HA'!$B$693:$AZ$700,{"",2,3,4,5,6,7,8,9,10,11,12,13,14,15,16,17,18,19,20}&amp;$C86)*{1,2,3,4,5,6,7,8,9,10,11,12,13,14,15,16,17,18,19,20})</f>
        <v>0</v>
      </c>
      <c r="AF86" s="258" cm="1">
        <f t="array" ref="AF86">SUM(COUNTIF('LK HA'!$B$701:$AZ$719,{"",2,3,4,5,6,7,8,9,10,11,12,13,14,15,16,17,18,19,20}&amp;$C86)*{1,2,3,4,5,6,7,8,9,10,11,12,13,14,15,16,17,18,19,20})</f>
        <v>0</v>
      </c>
      <c r="AG86" s="258" cm="1">
        <f t="array" ref="AG86">SUM(COUNTIF('LK HA'!$B$720:$AZ$728,{"",2,3,4,5,6,7,8,9,10,11,12,13,14,15,16,17,18,19,20}&amp;$C86)*{1,2,3,4,5,6,7,8,9,10,11,12,13,14,15,16,17,18,19,20})</f>
        <v>0</v>
      </c>
      <c r="AH86" s="258" cm="1">
        <f t="array" ref="AH86">SUM(COUNTIF('LK HA'!$B$729:$AZ$737,{"",2,3,4,5,6,7,8,9,10,11,12,13,14,15,16,17,18,19,20}&amp;$C86)*{1,2,3,4,5,6,7,8,9,10,11,12,13,14,15,16,17,18,19,20})</f>
        <v>0</v>
      </c>
      <c r="AI86" s="258" cm="1">
        <f t="array" ref="AI86">SUM(COUNTIF('LK HA'!$B$738:$AZ$744,{"",2,3,4,5,6,7,8,9,10,11,12,13,14,15,16,17,18,19,20}&amp;$C86)*{1,2,3,4,5,6,7,8,9,10,11,12,13,14,15,16,17,18,19,20})</f>
        <v>0</v>
      </c>
      <c r="AJ86" s="258" cm="1">
        <f t="array" ref="AJ86">SUM(COUNTIF('LK HA'!$B$745:$AZ$751,{"",2,3,4,5,6,7,8,9,10,11,12,13,14,15,16,17,18,19,20}&amp;$C86)*{1,2,3,4,5,6,7,8,9,10,11,12,13,14,15,16,17,18,19,20})</f>
        <v>0</v>
      </c>
      <c r="AK86" s="258" cm="1">
        <f t="array" ref="AK86">SUM(COUNTIF('LK HA'!$B$752:$AZ$765,{"",2,3,4,5,6,7,8,9,10,11,12,13,14,15,16,17,18,19,20}&amp;$C86)*{1,2,3,4,5,6,7,8,9,10,11,12,13,14,15,16,17,18,19,20})</f>
        <v>0</v>
      </c>
      <c r="AL86" s="258" cm="1">
        <f t="array" ref="AL86">SUM(COUNTIF('LK HA'!$B$766:$AZ$773,{"",2,3,4,5,6,7,8,9,10,11,12,13,14,15,16,17,18,19,20}&amp;$C86)*{1,2,3,4,5,6,7,8,9,10,11,12,13,14,15,16,17,18,19,20})</f>
        <v>0</v>
      </c>
      <c r="AM86" s="258" cm="1">
        <f t="array" ref="AM86">SUM(COUNTIF('LK HA'!$B$774:$AZ$791,{"",2,3,4,5,6,7,8,9,10,11,12,13,14,15,16,17,18,19,20}&amp;$C86)*{1,2,3,4,5,6,7,8,9,10,11,12,13,14,15,16,17,18,19,20})</f>
        <v>0</v>
      </c>
      <c r="AN86" s="43">
        <f t="shared" si="10"/>
        <v>0</v>
      </c>
      <c r="AO86" s="47"/>
      <c r="AP86" s="258" cm="1">
        <f t="array" ref="AP86">SUM(COUNTIF('LK HA'!$B$7:$AZ$791,{"",2,3,4,5,6,7,8,9,10,11,12,13,14,15,16,17,18,19,20}&amp;$C86)*{1,2,3,4,5,6,7,8,9,10,11,12,13,14,15,16,17,18,19,20})</f>
        <v>0</v>
      </c>
    </row>
    <row r="87" spans="1:42" ht="15.6">
      <c r="A87" s="106">
        <f>IF(AN87=0,"ẩn",MAX($A$5:$A86)+1)</f>
        <v>31</v>
      </c>
      <c r="B87" s="107" t="s">
        <v>264</v>
      </c>
      <c r="C87" s="99" t="s">
        <v>265</v>
      </c>
      <c r="D87" s="99" t="s">
        <v>7</v>
      </c>
      <c r="E87" s="259" cm="1">
        <f t="array" ref="E87">SUM(COUNTIF('LK HA'!$B$7:$AZ$64,{"",2,3,4,5,6,7,8,9,10,11,12,13,14,15,16,17,18,19,20}&amp;$C87)*{1,2,3,4,5,6,7,8,9,10,11,12,13,14,15,16,17,18,19,20})</f>
        <v>0</v>
      </c>
      <c r="F87" s="259" cm="1">
        <f t="array" ref="F87">SUM(COUNTIF('LK HA'!$B$65:$AZ$75,{"",2,3,4,5,6,7,8,9,10,11,12,13,14,15,16,17,18,19,20}&amp;$C87)*{1,2,3,4,5,6,7,8,9,10,11,12,13,14,15,16,17,18,19,20})</f>
        <v>10</v>
      </c>
      <c r="G87" s="259" cm="1">
        <f t="array" ref="G87">SUM(COUNTIF('LK HA'!$B$76:$AZ$96,{"",2,3,4,5,6,7,8,9,10,11,12,13,14,15,16,17,18,19,20}&amp;$C87)*{1,2,3,4,5,6,7,8,9,10,11,12,13,14,15,16,17,18,19,20})</f>
        <v>0</v>
      </c>
      <c r="H87" s="259" cm="1">
        <f t="array" ref="H87">SUM(COUNTIF('LK HA'!$B$97:$AZ$160,{"",2,3,4,5,6,7,8,9,10,11,12,13,14,15,16,17,18,19,20}&amp;$C87)*{1,2,3,4,5,6,7,8,9,10,11,12,13,14,15,16,17,18,19,20})</f>
        <v>0</v>
      </c>
      <c r="I87" s="259" cm="1">
        <f t="array" ref="I87">SUM(COUNTIF('LK HA'!$B$161:$AZ$164,{"",2,3,4,5,6,7,8,9,10,11,12,13,14,15,16,17,18,19,20}&amp;$C87)*{1,2,3,4,5,6,7,8,9,10,11,12,13,14,15,16,17,18,19,20})</f>
        <v>2</v>
      </c>
      <c r="J87" s="259" cm="1">
        <f t="array" ref="J87">SUM(COUNTIF('LK HA'!$B$165:$AZ$182,{"",2,3,4,5,6,7,8,9,10,11,12,13,14,15,16,17,18,19,20}&amp;$C87)*{1,2,3,4,5,6,7,8,9,10,11,12,13,14,15,16,17,18,19,20})</f>
        <v>20</v>
      </c>
      <c r="K87" s="259">
        <f>SUM(COUNTIF('LK HA'!$B$183:$AZ$209,{"",2,3,4,5,6,7,8,9,10,11,12,13,14,15,16,17,18,19,20}&amp;$C87)*{1,2,3,4,5,6,7,8,9,10,11,12,13,14,15,16,17,18,19,20})</f>
        <v>8</v>
      </c>
      <c r="L87" s="259" cm="1">
        <f t="array" ref="L87">SUM(COUNTIF('LK HA'!$B$210:$AZ$235,{"",2,3,4,5,6,7,8,9,10,11,12,13,14,15,16,17,18,19,20}&amp;$C87)*{1,2,3,4,5,6,7,8,9,10,11,12,13,14,15,16,17,18,19,20})</f>
        <v>0</v>
      </c>
      <c r="M87" s="259" cm="1">
        <f t="array" ref="M87">SUM(COUNTIF('LK HA'!$B$236:$AZ$254,{"",2,3,4,5,6,7,8,9,10,11,12,13,14,15,16,17,18,19,20}&amp;$C87)*{1,2,3,4,5,6,7,8,9,10,11,12,13,14,15,16,17,18,19,20})</f>
        <v>22</v>
      </c>
      <c r="N87" s="259" cm="1">
        <f t="array" ref="N87">SUM(COUNTIF('LK HA'!$B$255:$AZ$261,{"",2,3,4,5,6,7,8,9,10,11,12,13,14,15,16,17,18,19,20}&amp;$C87)*{1,2,3,4,5,6,7,8,9,10,11,12,13,14,15,16,17,18,19,20})</f>
        <v>8</v>
      </c>
      <c r="O87" s="259" cm="1">
        <f t="array" ref="O87">SUM(COUNTIF('LK HA'!$B$262:$AZ$288,{"",2,3,4,5,6,7,8,9,10,11,12,13,14,15,16,17,18,19,20}&amp;$C87)*{1,2,3,4,5,6,7,8,9,10,11,12,13,14,15,16,17,18,19,20})</f>
        <v>2</v>
      </c>
      <c r="P87" s="259" cm="1">
        <f t="array" ref="P87">SUM(COUNTIF('LK HA'!$B$289:$AZ$304,{"",2,3,4,5,6,7,8,9,10,11,12,13,14,15,16,17,18,19,20}&amp;$C87)*{1,2,3,4,5,6,7,8,9,10,11,12,13,14,15,16,17,18,19,20})</f>
        <v>14</v>
      </c>
      <c r="Q87" s="259" cm="1">
        <f t="array" ref="Q87">SUM(COUNTIF('LK HA'!$B$305:$AZ$350,{"",2,3,4,5,6,7,8,9,10,11,12,13,14,15,16,17,18,19,20}&amp;$C87)*{1,2,3,4,5,6,7,8,9,10,11,12,13,14,15,16,17,18,19,20})</f>
        <v>20</v>
      </c>
      <c r="R87" s="259" cm="1">
        <f t="array" ref="R87">SUM(COUNTIF('LK HA'!$B$351:$AZ$375,{"",2,3,4,5,6,7,8,9,10,11,12,13,14,15,16,17,18,19,20}&amp;$C87)*{1,2,3,4,5,6,7,8,9,10,11,12,13,14,15,16,17,18,19,20})</f>
        <v>8</v>
      </c>
      <c r="S87" s="259" cm="1">
        <f t="array" ref="S87">SUM(COUNTIF('LK HA'!$B$376:$AZ$413,{"",2,3,4,5,6,7,8,9,10,11,12,13,14,15,16,17,18,19,20}&amp;$C87)*{1,2,3,4,5,6,7,8,9,10,11,12,13,14,15,16,17,18,19,20})</f>
        <v>8</v>
      </c>
      <c r="T87" s="259" cm="1">
        <f t="array" ref="T87">SUM(COUNTIF('LK HA'!$B$414:$AZ$460,{"",2,3,4,5,6,7,8,9,10,11,12,13,14,15,16,17,18,19,20}&amp;$C87)*{1,2,3,4,5,6,7,8,9,10,11,12,13,14,15,16,17,18,19,20})</f>
        <v>24</v>
      </c>
      <c r="U87" s="259" cm="1">
        <f t="array" ref="U87">SUM(COUNTIF('LK HA'!$B$461:$AZ$497,{"",2,3,4,5,6,7,8,9,10,11,12,13,14,15,16,17,18,19,20}&amp;$C87)*{1,2,3,4,5,6,7,8,9,10,11,12,13,14,15,16,17,18,19,20})</f>
        <v>14</v>
      </c>
      <c r="V87" s="259" cm="1">
        <f t="array" ref="V87">SUM(COUNTIF('LK HA'!$B$498:$AZ$553,{"",2,3,4,5,6,7,8,9,10,11,12,13,14,15,16,17,18,19,20}&amp;$C87)*{1,2,3,4,5,6,7,8,9,10,11,12,13,14,15,16,17,18,19,20})</f>
        <v>32</v>
      </c>
      <c r="W87" s="259" cm="1">
        <f t="array" ref="W87">SUM(COUNTIF('LK HA'!$B$554:$AZ$585,{"",2,3,4,5,6,7,8,9,10,11,12,13,14,15,16,17,18,19,20}&amp;$C87)*{1,2,3,4,5,6,7,8,9,10,11,12,13,14,15,16,17,18,19,20})</f>
        <v>46</v>
      </c>
      <c r="X87" s="259" cm="1">
        <f t="array" ref="X87">SUM(COUNTIF('LK HA'!$B$586:$AZ$609,{"",2,3,4,5,6,7,8,9,10,11,12,13,14,15,16,17,18,19,20}&amp;$C87)*{1,2,3,4,5,6,7,8,9,10,11,12,13,14,15,16,17,18,19,20})</f>
        <v>12</v>
      </c>
      <c r="Y87" s="259" cm="1">
        <f t="array" ref="Y87">SUM(COUNTIF('LK HA'!$B$610:$AZ$616,{"",2,3,4,5,6,7,8,9,10,11,12,13,14,15,16,17,18,19,20}&amp;$C87)*{1,2,3,4,5,6,7,8,9,10,11,12,13,14,15,16,17,18,19,20})</f>
        <v>0</v>
      </c>
      <c r="Z87" s="259" cm="1">
        <f t="array" ref="Z87">SUM(COUNTIF('LK HA'!$B$617:$AZ$625,{"",2,3,4,5,6,7,8,9,10,11,12,13,14,15,16,17,18,19,20}&amp;$C87)*{1,2,3,4,5,6,7,8,9,10,11,12,13,14,15,16,17,18,19,20})</f>
        <v>12</v>
      </c>
      <c r="AA87" s="259" cm="1">
        <f t="array" ref="AA87">SUM(COUNTIF('LK HA'!$B$626:$AZ$633,{"",2,3,4,5,6,7,8,9,10,11,12,13,14,15,16,17,18,19,20}&amp;$C87)*{1,2,3,4,5,6,7,8,9,10,11,12,13,14,15,16,17,18,19,20})</f>
        <v>6</v>
      </c>
      <c r="AB87" s="259" cm="1">
        <f t="array" ref="AB87">SUM(COUNTIF('LK HA'!$B$634:$AZ$646,{"",2,3,4,5,6,7,8,9,10,11,12,13,14,15,16,17,18,19,20}&amp;$C87)*{1,2,3,4,5,6,7,8,9,10,11,12,13,14,15,16,17,18,19,20})</f>
        <v>8</v>
      </c>
      <c r="AC87" s="259" cm="1">
        <f t="array" ref="AC87">SUM(COUNTIF('LK HA'!$B$647:$AZ$677,{"",2,3,4,5,6,7,8,9,10,11,12,13,14,15,16,17,18,19,20}&amp;$C87)*{1,2,3,4,5,6,7,8,9,10,11,12,13,14,15,16,17,18,19,20})</f>
        <v>14</v>
      </c>
      <c r="AD87" s="259" cm="1">
        <f t="array" ref="AD87">SUM(COUNTIF('LK HA'!$B$678:$AZ$692,{"",2,3,4,5,6,7,8,9,10,11,12,13,14,15,16,17,18,19,20}&amp;$C87)*{1,2,3,4,5,6,7,8,9,10,11,12,13,14,15,16,17,18,19,20})</f>
        <v>0</v>
      </c>
      <c r="AE87" s="259" cm="1">
        <f t="array" ref="AE87">SUM(COUNTIF('LK HA'!$B$693:$AZ$700,{"",2,3,4,5,6,7,8,9,10,11,12,13,14,15,16,17,18,19,20}&amp;$C87)*{1,2,3,4,5,6,7,8,9,10,11,12,13,14,15,16,17,18,19,20})</f>
        <v>10</v>
      </c>
      <c r="AF87" s="259" cm="1">
        <f t="array" ref="AF87">SUM(COUNTIF('LK HA'!$B$701:$AZ$719,{"",2,3,4,5,6,7,8,9,10,11,12,13,14,15,16,17,18,19,20}&amp;$C87)*{1,2,3,4,5,6,7,8,9,10,11,12,13,14,15,16,17,18,19,20})</f>
        <v>28</v>
      </c>
      <c r="AG87" s="259" cm="1">
        <f t="array" ref="AG87">SUM(COUNTIF('LK HA'!$B$720:$AZ$728,{"",2,3,4,5,6,7,8,9,10,11,12,13,14,15,16,17,18,19,20}&amp;$C87)*{1,2,3,4,5,6,7,8,9,10,11,12,13,14,15,16,17,18,19,20})</f>
        <v>12</v>
      </c>
      <c r="AH87" s="259" cm="1">
        <f t="array" ref="AH87">SUM(COUNTIF('LK HA'!$B$729:$AZ$737,{"",2,3,4,5,6,7,8,9,10,11,12,13,14,15,16,17,18,19,20}&amp;$C87)*{1,2,3,4,5,6,7,8,9,10,11,12,13,14,15,16,17,18,19,20})</f>
        <v>12</v>
      </c>
      <c r="AI87" s="259" cm="1">
        <f t="array" ref="AI87">SUM(COUNTIF('LK HA'!$B$738:$AZ$744,{"",2,3,4,5,6,7,8,9,10,11,12,13,14,15,16,17,18,19,20}&amp;$C87)*{1,2,3,4,5,6,7,8,9,10,11,12,13,14,15,16,17,18,19,20})</f>
        <v>6</v>
      </c>
      <c r="AJ87" s="259" cm="1">
        <f t="array" ref="AJ87">SUM(COUNTIF('LK HA'!$B$745:$AZ$751,{"",2,3,4,5,6,7,8,9,10,11,12,13,14,15,16,17,18,19,20}&amp;$C87)*{1,2,3,4,5,6,7,8,9,10,11,12,13,14,15,16,17,18,19,20})</f>
        <v>8</v>
      </c>
      <c r="AK87" s="259" cm="1">
        <f t="array" ref="AK87">SUM(COUNTIF('LK HA'!$B$752:$AZ$765,{"",2,3,4,5,6,7,8,9,10,11,12,13,14,15,16,17,18,19,20}&amp;$C87)*{1,2,3,4,5,6,7,8,9,10,11,12,13,14,15,16,17,18,19,20})</f>
        <v>22</v>
      </c>
      <c r="AL87" s="259" cm="1">
        <f t="array" ref="AL87">SUM(COUNTIF('LK HA'!$B$766:$AZ$773,{"",2,3,4,5,6,7,8,9,10,11,12,13,14,15,16,17,18,19,20}&amp;$C87)*{1,2,3,4,5,6,7,8,9,10,11,12,13,14,15,16,17,18,19,20})</f>
        <v>10</v>
      </c>
      <c r="AM87" s="259" cm="1">
        <f t="array" ref="AM87">SUM(COUNTIF('LK HA'!$B$774:$AZ$791,{"",2,3,4,5,6,7,8,9,10,11,12,13,14,15,16,17,18,19,20}&amp;$C87)*{1,2,3,4,5,6,7,8,9,10,11,12,13,14,15,16,17,18,19,20})</f>
        <v>26</v>
      </c>
      <c r="AN87" s="346">
        <f t="shared" si="10"/>
        <v>424</v>
      </c>
      <c r="AO87" s="119"/>
      <c r="AP87" s="259" cm="1">
        <f t="array" ref="AP87">SUM(COUNTIF('LK HA'!$B$7:$AZ$791,{"",2,3,4,5,6,7,8,9,10,11,12,13,14,15,16,17,18,19,20}&amp;$C87)*{1,2,3,4,5,6,7,8,9,10,11,12,13,14,15,16,17,18,19,20})</f>
        <v>424</v>
      </c>
    </row>
    <row r="88" spans="1:42" ht="15.6">
      <c r="A88" s="106">
        <f>IF(AN88=0,"ẩn",MAX($A$5:$A87)+1)</f>
        <v>32</v>
      </c>
      <c r="B88" s="107" t="s">
        <v>260</v>
      </c>
      <c r="C88" s="99" t="s">
        <v>259</v>
      </c>
      <c r="D88" s="99" t="s">
        <v>7</v>
      </c>
      <c r="E88" s="259" cm="1">
        <f t="array" ref="E88">SUM(COUNTIF('LK HA'!$B$7:$AZ$64,{"",2,3,4,5,6,7,8,9,10,11,12,13,14,15,16,17,18,19,20}&amp;$C88)*{1,2,3,4,5,6,7,8,9,10,11,12,13,14,15,16,17,18,19,20})</f>
        <v>106</v>
      </c>
      <c r="F88" s="259" cm="1">
        <f t="array" ref="F88">SUM(COUNTIF('LK HA'!$B$65:$AZ$75,{"",2,3,4,5,6,7,8,9,10,11,12,13,14,15,16,17,18,19,20}&amp;$C88)*{1,2,3,4,5,6,7,8,9,10,11,12,13,14,15,16,17,18,19,20})</f>
        <v>10</v>
      </c>
      <c r="G88" s="259" cm="1">
        <f t="array" ref="G88">SUM(COUNTIF('LK HA'!$B$76:$AZ$96,{"",2,3,4,5,6,7,8,9,10,11,12,13,14,15,16,17,18,19,20}&amp;$C88)*{1,2,3,4,5,6,7,8,9,10,11,12,13,14,15,16,17,18,19,20})</f>
        <v>0</v>
      </c>
      <c r="H88" s="259" cm="1">
        <f t="array" ref="H88">SUM(COUNTIF('LK HA'!$B$97:$AZ$160,{"",2,3,4,5,6,7,8,9,10,11,12,13,14,15,16,17,18,19,20}&amp;$C88)*{1,2,3,4,5,6,7,8,9,10,11,12,13,14,15,16,17,18,19,20})</f>
        <v>132</v>
      </c>
      <c r="I88" s="259" cm="1">
        <f t="array" ref="I88">SUM(COUNTIF('LK HA'!$B$161:$AZ$164,{"",2,3,4,5,6,7,8,9,10,11,12,13,14,15,16,17,18,19,20}&amp;$C88)*{1,2,3,4,5,6,7,8,9,10,11,12,13,14,15,16,17,18,19,20})</f>
        <v>2</v>
      </c>
      <c r="J88" s="259" cm="1">
        <f t="array" ref="J88">SUM(COUNTIF('LK HA'!$B$165:$AZ$182,{"",2,3,4,5,6,7,8,9,10,11,12,13,14,15,16,17,18,19,20}&amp;$C88)*{1,2,3,4,5,6,7,8,9,10,11,12,13,14,15,16,17,18,19,20})</f>
        <v>20</v>
      </c>
      <c r="K88" s="259">
        <f>SUM(COUNTIF('LK HA'!$B$183:$AZ$209,{"",2,3,4,5,6,7,8,9,10,11,12,13,14,15,16,17,18,19,20}&amp;$C88)*{1,2,3,4,5,6,7,8,9,10,11,12,13,14,15,16,17,18,19,20})</f>
        <v>56</v>
      </c>
      <c r="L88" s="259" cm="1">
        <f t="array" ref="L88">SUM(COUNTIF('LK HA'!$B$210:$AZ$235,{"",2,3,4,5,6,7,8,9,10,11,12,13,14,15,16,17,18,19,20}&amp;$C88)*{1,2,3,4,5,6,7,8,9,10,11,12,13,14,15,16,17,18,19,20})</f>
        <v>90</v>
      </c>
      <c r="M88" s="259" cm="1">
        <f t="array" ref="M88">SUM(COUNTIF('LK HA'!$B$236:$AZ$254,{"",2,3,4,5,6,7,8,9,10,11,12,13,14,15,16,17,18,19,20}&amp;$C88)*{1,2,3,4,5,6,7,8,9,10,11,12,13,14,15,16,17,18,19,20})</f>
        <v>22</v>
      </c>
      <c r="N88" s="259" cm="1">
        <f t="array" ref="N88">SUM(COUNTIF('LK HA'!$B$255:$AZ$261,{"",2,3,4,5,6,7,8,9,10,11,12,13,14,15,16,17,18,19,20}&amp;$C88)*{1,2,3,4,5,6,7,8,9,10,11,12,13,14,15,16,17,18,19,20})</f>
        <v>8</v>
      </c>
      <c r="O88" s="259" cm="1">
        <f t="array" ref="O88">SUM(COUNTIF('LK HA'!$B$262:$AZ$288,{"",2,3,4,5,6,7,8,9,10,11,12,13,14,15,16,17,18,19,20}&amp;$C88)*{1,2,3,4,5,6,7,8,9,10,11,12,13,14,15,16,17,18,19,20})</f>
        <v>2</v>
      </c>
      <c r="P88" s="259" cm="1">
        <f t="array" ref="P88">SUM(COUNTIF('LK HA'!$B$289:$AZ$304,{"",2,3,4,5,6,7,8,9,10,11,12,13,14,15,16,17,18,19,20}&amp;$C88)*{1,2,3,4,5,6,7,8,9,10,11,12,13,14,15,16,17,18,19,20})</f>
        <v>14</v>
      </c>
      <c r="Q88" s="259" cm="1">
        <f t="array" ref="Q88">SUM(COUNTIF('LK HA'!$B$305:$AZ$350,{"",2,3,4,5,6,7,8,9,10,11,12,13,14,15,16,17,18,19,20}&amp;$C88)*{1,2,3,4,5,6,7,8,9,10,11,12,13,14,15,16,17,18,19,20})</f>
        <v>204</v>
      </c>
      <c r="R88" s="259" cm="1">
        <f t="array" ref="R88">SUM(COUNTIF('LK HA'!$B$351:$AZ$375,{"",2,3,4,5,6,7,8,9,10,11,12,13,14,15,16,17,18,19,20}&amp;$C88)*{1,2,3,4,5,6,7,8,9,10,11,12,13,14,15,16,17,18,19,20})</f>
        <v>8</v>
      </c>
      <c r="S88" s="259" cm="1">
        <f t="array" ref="S88">SUM(COUNTIF('LK HA'!$B$376:$AZ$413,{"",2,3,4,5,6,7,8,9,10,11,12,13,14,15,16,17,18,19,20}&amp;$C88)*{1,2,3,4,5,6,7,8,9,10,11,12,13,14,15,16,17,18,19,20})</f>
        <v>102</v>
      </c>
      <c r="T88" s="259" cm="1">
        <f t="array" ref="T88">SUM(COUNTIF('LK HA'!$B$414:$AZ$460,{"",2,3,4,5,6,7,8,9,10,11,12,13,14,15,16,17,18,19,20}&amp;$C88)*{1,2,3,4,5,6,7,8,9,10,11,12,13,14,15,16,17,18,19,20})</f>
        <v>128</v>
      </c>
      <c r="U88" s="259" cm="1">
        <f t="array" ref="U88">SUM(COUNTIF('LK HA'!$B$461:$AZ$497,{"",2,3,4,5,6,7,8,9,10,11,12,13,14,15,16,17,18,19,20,32}&amp;$C88)*{1,2,3,4,5,6,7,8,9,10,11,12,13,14,15,16,17,18,19,20,32})</f>
        <v>172</v>
      </c>
      <c r="V88" s="259" cm="1">
        <f t="array" ref="V88">SUM(COUNTIF('LK HA'!$B$498:$AZ$553,{"",2,3,4,5,6,7,8,9,10,11,12,13,14,15,16,17,18,19,20}&amp;$C88)*{1,2,3,4,5,6,7,8,9,10,11,12,13,14,15,16,17,18,19,20})</f>
        <v>154</v>
      </c>
      <c r="W88" s="259" cm="1">
        <f t="array" ref="W88">SUM(COUNTIF('LK HA'!$B$554:$AZ$585,{"",2,3,4,5,6,7,8,9,10,11,12,13,14,15,16,17,18,19,20}&amp;$C88)*{1,2,3,4,5,6,7,8,9,10,11,12,13,14,15,16,17,18,19,20})</f>
        <v>70</v>
      </c>
      <c r="X88" s="259" cm="1">
        <f t="array" ref="X88">SUM(COUNTIF('LK HA'!$B$586:$AZ$609,{"",2,3,4,5,6,7,8,9,10,11,12,13,14,15,16,17,18,19,20}&amp;$C88)*{1,2,3,4,5,6,7,8,9,10,11,12,13,14,15,16,17,18,19,20})</f>
        <v>12</v>
      </c>
      <c r="Y88" s="259" cm="1">
        <f t="array" ref="Y88">SUM(COUNTIF('LK HA'!$B$610:$AZ$616,{"",2,3,4,5,6,7,8,9,10,11,12,13,14,15,16,17,18,19,20}&amp;$C88)*{1,2,3,4,5,6,7,8,9,10,11,12,13,14,15,16,17,18,19,20})</f>
        <v>0</v>
      </c>
      <c r="Z88" s="259" cm="1">
        <f t="array" ref="Z88">SUM(COUNTIF('LK HA'!$B$617:$AZ$625,{"",2,3,4,5,6,7,8,9,10,11,12,13,14,15,16,17,18,19,20}&amp;$C88)*{1,2,3,4,5,6,7,8,9,10,11,12,13,14,15,16,17,18,19,20})</f>
        <v>12</v>
      </c>
      <c r="AA88" s="259" cm="1">
        <f t="array" ref="AA88">SUM(COUNTIF('LK HA'!$B$626:$AZ$633,{"",2,3,4,5,6,7,8,9,10,11,12,13,14,15,16,17,18,19,20}&amp;$C88)*{1,2,3,4,5,6,7,8,9,10,11,12,13,14,15,16,17,18,19,20})</f>
        <v>6</v>
      </c>
      <c r="AB88" s="259" cm="1">
        <f t="array" ref="AB88">SUM(COUNTIF('LK HA'!$B$634:$AZ$646,{"",2,3,4,5,6,7,8,9,10,11,12,13,14,15,16,17,18,19,20}&amp;$C88)*{1,2,3,4,5,6,7,8,9,10,11,12,13,14,15,16,17,18,19,20})</f>
        <v>30</v>
      </c>
      <c r="AC88" s="259" cm="1">
        <f t="array" ref="AC88">SUM(COUNTIF('LK HA'!$B$647:$AZ$677,{"",2,3,4,5,6,7,8,9,10,11,12,13,14,15,16,17,18,19,20}&amp;$C88)*{1,2,3,4,5,6,7,8,9,10,11,12,13,14,15,16,17,18,19,20})</f>
        <v>90</v>
      </c>
      <c r="AD88" s="259" cm="1">
        <f t="array" ref="AD88">SUM(COUNTIF('LK HA'!$B$678:$AZ$692,{"",2,3,4,5,6,7,8,9,10,11,12,13,14,15,16,17,18,19,20}&amp;$C88)*{1,2,3,4,5,6,7,8,9,10,11,12,13,14,15,16,17,18,19,20})</f>
        <v>30</v>
      </c>
      <c r="AE88" s="259" cm="1">
        <f t="array" ref="AE88">SUM(COUNTIF('LK HA'!$B$693:$AZ$700,{"",2,3,4,5,6,7,8,9,10,11,12,13,14,15,16,17,18,19,20}&amp;$C88)*{1,2,3,4,5,6,7,8,9,10,11,12,13,14,15,16,17,18,19,20})</f>
        <v>10</v>
      </c>
      <c r="AF88" s="259" cm="1">
        <f t="array" ref="AF88">SUM(COUNTIF('LK HA'!$B$701:$AZ$719,{"",2,3,4,5,6,7,8,9,10,11,12,13,14,15,16,17,18,19,20}&amp;$C88)*{1,2,3,4,5,6,7,8,9,10,11,12,13,14,15,16,17,18,19,20})</f>
        <v>28</v>
      </c>
      <c r="AG88" s="259" cm="1">
        <f t="array" ref="AG88">SUM(COUNTIF('LK HA'!$B$720:$AZ$728,{"",2,3,4,5,6,7,8,9,10,11,12,13,14,15,16,17,18,19,20}&amp;$C88)*{1,2,3,4,5,6,7,8,9,10,11,12,13,14,15,16,17,18,19,20})</f>
        <v>12</v>
      </c>
      <c r="AH88" s="259" cm="1">
        <f t="array" ref="AH88">SUM(COUNTIF('LK HA'!$B$729:$AZ$737,{"",2,3,4,5,6,7,8,9,10,11,12,13,14,15,16,17,18,19,20}&amp;$C88)*{1,2,3,4,5,6,7,8,9,10,11,12,13,14,15,16,17,18,19,20})</f>
        <v>12</v>
      </c>
      <c r="AI88" s="259" cm="1">
        <f t="array" ref="AI88">SUM(COUNTIF('LK HA'!$B$738:$AZ$744,{"",2,3,4,5,6,7,8,9,10,11,12,13,14,15,16,17,18,19,20}&amp;$C88)*{1,2,3,4,5,6,7,8,9,10,11,12,13,14,15,16,17,18,19,20})</f>
        <v>6</v>
      </c>
      <c r="AJ88" s="259" cm="1">
        <f t="array" ref="AJ88">SUM(COUNTIF('LK HA'!$B$745:$AZ$751,{"",2,3,4,5,6,7,8,9,10,11,12,13,14,15,16,17,18,19,20}&amp;$C88)*{1,2,3,4,5,6,7,8,9,10,11,12,13,14,15,16,17,18,19,20})</f>
        <v>8</v>
      </c>
      <c r="AK88" s="259" cm="1">
        <f t="array" ref="AK88">SUM(COUNTIF('LK HA'!$B$752:$AZ$765,{"",2,3,4,5,6,7,8,9,10,11,12,13,14,15,16,17,18,19,20}&amp;$C88)*{1,2,3,4,5,6,7,8,9,10,11,12,13,14,15,16,17,18,19,20})</f>
        <v>22</v>
      </c>
      <c r="AL88" s="259" cm="1">
        <f t="array" ref="AL88">SUM(COUNTIF('LK HA'!$B$766:$AZ$773,{"",2,3,4,5,6,7,8,9,10,11,12,13,14,15,16,17,18,19,20}&amp;$C88)*{1,2,3,4,5,6,7,8,9,10,11,12,13,14,15,16,17,18,19,20})</f>
        <v>10</v>
      </c>
      <c r="AM88" s="259" cm="1">
        <f t="array" ref="AM88">SUM(COUNTIF('LK HA'!$B$774:$AZ$791,{"",2,3,4,5,6,7,8,9,10,11,12,13,14,15,16,17,18,19,20}&amp;$C88)*{1,2,3,4,5,6,7,8,9,10,11,12,13,14,15,16,17,18,19,20})</f>
        <v>26</v>
      </c>
      <c r="AN88" s="346">
        <f t="shared" si="10"/>
        <v>1614</v>
      </c>
      <c r="AO88" s="119"/>
      <c r="AP88" s="259" cm="1">
        <f t="array" ref="AP88">SUM(COUNTIF('LK HA'!$B$7:$AZ$791,{"",2,3,4,5,6,7,8,9,10,11,12,13,14,15,16,17,18,19,20}&amp;$C88)*{1,2,3,4,5,6,7,8,9,10,11,12,13,14,15,16,17,18,19,20})</f>
        <v>1582</v>
      </c>
    </row>
    <row r="89" spans="1:42" ht="15.6">
      <c r="A89" s="106">
        <f>IF(AN89=0,"ẩn",MAX($A$5:$A88)+1)</f>
        <v>33</v>
      </c>
      <c r="B89" s="107" t="s">
        <v>499</v>
      </c>
      <c r="C89" s="99" t="s">
        <v>500</v>
      </c>
      <c r="D89" s="99" t="s">
        <v>263</v>
      </c>
      <c r="E89" s="259" cm="1">
        <f t="array" ref="E89">SUM(COUNTIF('LK HA'!$B$7:$AZ$64,{"",2,3,4,5,5.5,6,7,8,9,10,11,12,13,14,15,16,17,18,19,20}&amp;$C89)*{1,2,3,4,5,5.5,6,7,8,9,10,11,12,13,14,15,16,17,18,19,20})</f>
        <v>0</v>
      </c>
      <c r="F89" s="259" cm="1">
        <f t="array" ref="F89">SUM(COUNTIF('LK HA'!$B$65:$AZ$75,{"",2,3,4,5,5.5,6,7,8,9,10,11,12,13,14,15,16,17,18,19,20}&amp;$C89)*{1,2,3,4,5,5.5,6,7,8,9,10,11,12,13,14,15,16,17,18,19,20})</f>
        <v>27.5</v>
      </c>
      <c r="G89" s="259" cm="1">
        <f t="array" ref="G89">SUM(COUNTIF('LK HA'!$B$76:$AZ$96,{"",2,3,4,5,6,7,8,9,10,11,12,13,14,15,16,17,18,19,20}&amp;$C89)*{1,2,3,4,5,6,7,8,9,10,11,12,13,14,15,16,17,18,19,20})</f>
        <v>0</v>
      </c>
      <c r="H89" s="259" cm="1">
        <f t="array" ref="H89">SUM(COUNTIF('LK HA'!$B$97:$AZ$160,{"",2,3,4,5,6,7,8,9,10,11,12,13,14,15,16,17,18,19,20}&amp;$C89)*{1,2,3,4,5,6,7,8,9,10,11,12,13,14,15,16,17,18,19,20})</f>
        <v>0</v>
      </c>
      <c r="I89" s="259" cm="1">
        <f t="array" ref="I89">SUM(COUNTIF('LK HA'!$B$161:$AZ$164,{"",2,3,4,5,5.5,6,7,8,9,10,11,12,13,14,15,16,17,18,19,20}&amp;$C89)*{1,2,3,4,5,5.5,6,7,8,9,10,11,12,13,14,15,16,17,18,19,20})</f>
        <v>5.5</v>
      </c>
      <c r="J89" s="259" cm="1">
        <f t="array" ref="J89">SUM(COUNTIF('LK HA'!$B$165:$AZ$182,{"",2,3,4,5,5.5,6,7,8,9,10,11,12,13,14,15,16,17,18,19,20}&amp;$C89)*{1,2,3,4,5,5.5,6,7,8,9,10,11,12,13,14,15,16,17,18,19,20})</f>
        <v>55</v>
      </c>
      <c r="K89" s="259" cm="1">
        <f t="array" ref="K89">SUM(COUNTIF('LK HA'!$B$183:$AZ$209,{"",2,3,4,5,5.5,6,7,8,9,10,11,12,13,14,15,16,17,18,19,20}&amp;$C89)*{1,2,3,4,5,5.5,6,7,8,9,10,11,12,13,14,15,16,17,18,19,20})</f>
        <v>22</v>
      </c>
      <c r="L89" s="259" cm="1">
        <f t="array" ref="L89">SUM(COUNTIF('LK HA'!$B$210:$AZ$235,{"",2,3,4,5,5.5,6,7,8,9,10,11,12,13,14,15,16,17,18,19,20}&amp;$C89)*{1,2,3,4,5,5.5,6,7,8,9,10,11,12,13,14,15,16,17,18,19,20})</f>
        <v>0</v>
      </c>
      <c r="M89" s="259" cm="1">
        <f t="array" ref="M89">SUM(COUNTIF('LK HA'!$B$236:$AZ$254,{"",2,3,4,5,5.5,6,7,8,9,10,11,12,13,14,15,16,17,18,19,20}&amp;$C89)*{1,2,3,4,5,5.5,6,7,8,9,10,11,12,13,14,15,16,17,18,19,20})</f>
        <v>60.5</v>
      </c>
      <c r="N89" s="259" cm="1">
        <f t="array" ref="N89">SUM(COUNTIF('LK HA'!$B$255:$AZ$261,{"",2,3,4,5,5.5,6,7,8,9,10,11,12,13,14,15,16,17,18,19,20}&amp;$C89)*{1,2,3,4,5,5.5,6,7,8,9,10,11,12,13,14,15,16,17,18,19,20})</f>
        <v>22</v>
      </c>
      <c r="O89" s="259" cm="1">
        <f t="array" ref="O89">SUM(COUNTIF('LK HA'!$B$262:$AZ$288,{"",2,3,4,5,5.5,6,7,8,9,10,11,12,13,14,15,16,17,18,19,20}&amp;$C89)*{1,2,3,4,5,5.5,6,7,8,9,10,11,12,13,14,15,16,17,18,19,20})</f>
        <v>5.5</v>
      </c>
      <c r="P89" s="259" cm="1">
        <f t="array" ref="P89">SUM(COUNTIF('LK HA'!$B$289:$AZ$304,{"",2,3,4,5,5.5,6,7,8,9,10,11,12,13,14,15,16,17,18,19,20}&amp;$C89)*{1,2,3,4,5,5.5,6,7,8,9,10,11,12,13,14,15,16,17,18,19,20})</f>
        <v>38.5</v>
      </c>
      <c r="Q89" s="259" cm="1">
        <f t="array" ref="Q89">SUM(COUNTIF('LK HA'!$B$305:$AZ$350,{"",2,3,4,5,5.5,6,7,8,9,10,11,12,13,14,15,16,17,18,19,20}&amp;$C89)*{1,2,3,4,5,5.5,6,7,8,9,10,11,12,13,14,15,16,17,18,19,20})</f>
        <v>55</v>
      </c>
      <c r="R89" s="259" cm="1">
        <f t="array" ref="R89">SUM(COUNTIF('LK HA'!$B$351:$AZ$375,{"",2,3,4,5,5.5,6,7,8,9,10,11,12,13,14,15,16,17,18,19,20}&amp;$C89)*{1,2,3,4,5,5.5,6,7,8,9,10,11,12,13,14,15,16,17,18,19,20})</f>
        <v>22</v>
      </c>
      <c r="S89" s="259" cm="1">
        <f t="array" ref="S89">SUM(COUNTIF('LK HA'!$B$376:$AZ$413,{"",2,3,4,5,5.5,6,7,8,9,10,11,12,13,14,15,16,17,18,19,20}&amp;$C89)*{1,2,3,4,5,5.5,6,7,8,9,10,11,12,13,14,15,16,17,18,19,20})</f>
        <v>22</v>
      </c>
      <c r="T89" s="259" cm="1">
        <f t="array" ref="T89">SUM(COUNTIF('LK HA'!$B$414:$AZ$460,{"",2,3,4,5,5.5,6,7,8,9,10,11,12,13,14,15,16,17,18,19,20}&amp;$C89)*{1,2,3,4,5,5.5,6,7,8,9,10,11,12,13,14,15,16,17,18,19,20})</f>
        <v>66</v>
      </c>
      <c r="U89" s="259" cm="1">
        <f t="array" ref="U89">SUM(COUNTIF('LK HA'!$B$461:$AZ$497,{"",2,3,4,5,5.5,6,7,8,9,10,11,12,13,14,15,16,17,18,19,20}&amp;$C89)*{1,2,3,4,5,5.5,6,7,8,9,10,11,12,13,14,15,16,17,18,19,20})</f>
        <v>38.5</v>
      </c>
      <c r="V89" s="259" cm="1">
        <f t="array" ref="V89">SUM(COUNTIF('LK HA'!$B$498:$AZ$553,{"",2,3,4,5,5.5,6,7,8,9,10,11,12,13,14,15,16,17,18,19,20}&amp;$C89)*{1,2,3,4,5,5.5,6,7,8,9,10,11,12,13,14,15,16,17,18,19,20})</f>
        <v>88</v>
      </c>
      <c r="W89" s="259" cm="1">
        <f t="array" ref="W89">SUM(COUNTIF('LK HA'!$B$554:$AZ$585,{"",2,3,4,5,5.5,6,7,8,9,10,11,12,13,14,15,16,17,18,19,20}&amp;$C89)*{1,2,3,4,5,5.5,6,7,8,9,10,11,12,13,14,15,16,17,18,19,20})</f>
        <v>126.5</v>
      </c>
      <c r="X89" s="259" cm="1">
        <f t="array" ref="X89">SUM(COUNTIF('LK HA'!$B$586:$AZ$609,{"",2,3,4,5,5.5,6,7,8,9,10,11,12,13,14,15,16,17,18,19,20}&amp;$C89)*{1,2,3,4,5,5.5,6,7,8,9,10,11,12,13,14,15,16,17,18,19,20})</f>
        <v>33</v>
      </c>
      <c r="Y89" s="259" cm="1">
        <f t="array" ref="Y89">SUM(COUNTIF('LK HA'!$B$610:$AZ$616,{"",2,3,4,5,5.5,6,7,8,9,10,11,12,13,14,15,16,17,18,19,20}&amp;$C89)*{1,2,3,4,5,5.5,6,7,8,9,10,11,12,13,14,15,16,17,18,19,20})</f>
        <v>0</v>
      </c>
      <c r="Z89" s="259" cm="1">
        <f t="array" ref="Z89">SUM(COUNTIF('LK HA'!$B$617:$AZ$625,{"",2,3,4,5,5.5,6,7,8,9,10,11,12,13,14,15,16,17,18,19,20}&amp;$C89)*{1,2,3,4,5,5.5,6,7,8,9,10,11,12,13,14,15,16,17,18,19,20})</f>
        <v>33</v>
      </c>
      <c r="AA89" s="259" cm="1">
        <f t="array" ref="AA89">SUM(COUNTIF('LK HA'!$B$626:$AZ$633,{"",2,3,4,5,5.5,6,7,8,9,10,11,12,13,14,15,16,17,18,19,20}&amp;$C89)*{1,2,3,4,5,5.5,6,7,8,9,10,11,12,13,14,15,16,17,18,19,20})</f>
        <v>16.5</v>
      </c>
      <c r="AB89" s="259" cm="1">
        <f t="array" ref="AB89">SUM(COUNTIF('LK HA'!$B$634:$AZ$646,{"",2,3,4,5,5.5,6,7,8,9,10,11,12,13,14,15,16,17,18,19,20}&amp;$C89)*{1,2,3,4,5,5.5,6,7,8,9,10,11,12,13,14,15,16,17,18,19,20})</f>
        <v>22</v>
      </c>
      <c r="AC89" s="259" cm="1">
        <f t="array" ref="AC89">SUM(COUNTIF('LK HA'!$B$647:$AZ$677,{"",2,3,4,5,5.5,6,7,8,9,10,11,12,13,14,15,16,17,18,19,20}&amp;$C89)*{1,2,3,4,5,5.5,6,7,8,9,10,11,12,13,14,15,16,17,18,19,20})</f>
        <v>38.5</v>
      </c>
      <c r="AD89" s="259" cm="1">
        <f t="array" ref="AD89">SUM(COUNTIF('LK HA'!$B$678:$AZ$692,{"",2,3,4,5,5.5,6,7,8,9,10,11,12,13,14,15,16,17,18,19,20}&amp;$C89)*{1,2,3,4,5,5.5,6,7,8,9,10,11,12,13,14,15,16,17,18,19,20})</f>
        <v>0</v>
      </c>
      <c r="AE89" s="259" cm="1">
        <f t="array" ref="AE89">SUM(COUNTIF('LK HA'!$B$693:$AZ$700,{"",2,3,4,5,5.5,6,7,8,9,10,11,12,13,14,15,16,17,18,19,20}&amp;$C89)*{1,2,3,4,5,5.5,6,7,8,9,10,11,12,13,14,15,16,17,18,19,20})</f>
        <v>27.5</v>
      </c>
      <c r="AF89" s="259" cm="1">
        <f t="array" ref="AF89">SUM(COUNTIF('LK HA'!$B$701:$AZ$719,{"",2,3,4,5,5.5,6,7,8,9,10,11,12,13,14,15,16,17,18,19,20}&amp;$C89)*{1,2,3,4,5,5.5,6,7,8,9,10,11,12,13,14,15,16,17,18,19,20})</f>
        <v>77</v>
      </c>
      <c r="AG89" s="259" cm="1">
        <f t="array" ref="AG89">SUM(COUNTIF('LK HA'!$B$720:$AZ$728,{"",2,3,4,5,5.5,6,7,8,9,10,11,12,13,14,15,16,17,18,19,20}&amp;$C89)*{1,2,3,4,5,5.5,6,7,8,9,10,11,12,13,14,15,16,17,18,19,20})</f>
        <v>33</v>
      </c>
      <c r="AH89" s="259" cm="1">
        <f t="array" ref="AH89">SUM(COUNTIF('LK HA'!$B$729:$AZ$737,{"",2,3,4,5,5.5,6,7,8,9,10,11,12,13,14,15,16,17,18,19,20}&amp;$C89)*{1,2,3,4,5,5.5,6,7,8,9,10,11,12,13,14,15,16,17,18,19,20})</f>
        <v>33</v>
      </c>
      <c r="AI89" s="259" cm="1">
        <f t="array" ref="AI89">SUM(COUNTIF('LK HA'!$B$738:$AZ$744,{"",2,3,4,5,5.5,6,7,8,9,10,11,12,13,14,15,16,17,18,19,20}&amp;$C89)*{1,2,3,4,5,5.5,6,7,8,9,10,11,12,13,14,15,16,17,18,19,20})</f>
        <v>16.5</v>
      </c>
      <c r="AJ89" s="259" cm="1">
        <f t="array" ref="AJ89">SUM(COUNTIF('LK HA'!$B$745:$AZ$751,{"",2,3,4,5,5.5,6,7,8,9,10,11,12,13,14,15,16,17,18,19,20}&amp;$C89)*{1,2,3,4,5,5.5,6,7,8,9,10,11,12,13,14,15,16,17,18,19,20})</f>
        <v>22</v>
      </c>
      <c r="AK89" s="259" cm="1">
        <f t="array" ref="AK89">SUM(COUNTIF('LK HA'!$B$752:$AZ$765,{"",2,3,4,5,5.5,6,7,8,9,10,11,12,13,14,15,16,17,18,19,20}&amp;$C89)*{1,2,3,4,5,5.5,6,7,8,9,10,11,12,13,14,15,16,17,18,19,20})</f>
        <v>60.5</v>
      </c>
      <c r="AL89" s="259" cm="1">
        <f t="array" ref="AL89">SUM(COUNTIF('LK HA'!$B$766:$AZ$773,{"",2,3,4,5,5.5,6,7,8,9,10,11,12,13,14,15,16,17,18,19,20}&amp;$C89)*{1,2,3,4,5,5.5,6,7,8,9,10,11,12,13,14,15,16,17,18,19,20})</f>
        <v>27.5</v>
      </c>
      <c r="AM89" s="259" cm="1">
        <f t="array" ref="AM89">SUM(COUNTIF('LK HA'!$B$774:$AZ$791,{"",2,3,4,5,5.5,6,7,8,9,10,11,12,13,14,15,16,17,18,19,20}&amp;$C89)*{1,2,3,4,5,5.5,6,7,8,9,10,11,12,13,14,15,16,17,18,19,20})</f>
        <v>71.5</v>
      </c>
      <c r="AN89" s="346">
        <f t="shared" si="10"/>
        <v>1166</v>
      </c>
      <c r="AO89" s="119"/>
      <c r="AP89" s="259" cm="1">
        <f t="array" ref="AP89">SUM(COUNTIF('LK HA'!$B$7:$AZ$791,{"",2,3,4,5,5.5,6,7,8,9,10,11,12,13,14,15,16,17,18,19,20}&amp;$C89)*{1,2,3,4,5,5.5,6,7,8,9,10,11,12,13,14,15,16,17,18,19,20})</f>
        <v>1166</v>
      </c>
    </row>
    <row r="90" spans="1:42" ht="15.6">
      <c r="A90" s="106">
        <f>IF(AN90=0,"ẩn",MAX($A$5:$A89)+1)</f>
        <v>34</v>
      </c>
      <c r="B90" s="107" t="s">
        <v>1284</v>
      </c>
      <c r="C90" s="99" t="s">
        <v>1285</v>
      </c>
      <c r="D90" s="99" t="s">
        <v>7</v>
      </c>
      <c r="E90" s="259">
        <f>+E85*2</f>
        <v>0</v>
      </c>
      <c r="F90" s="259">
        <f t="shared" ref="F90:AM90" si="11">+F85*2</f>
        <v>10</v>
      </c>
      <c r="G90" s="259">
        <f t="shared" si="11"/>
        <v>0</v>
      </c>
      <c r="H90" s="259">
        <f t="shared" si="11"/>
        <v>0</v>
      </c>
      <c r="I90" s="259">
        <f t="shared" si="11"/>
        <v>2</v>
      </c>
      <c r="J90" s="259">
        <f t="shared" si="11"/>
        <v>20</v>
      </c>
      <c r="K90" s="259">
        <f t="shared" si="11"/>
        <v>8</v>
      </c>
      <c r="L90" s="259">
        <f t="shared" si="11"/>
        <v>0</v>
      </c>
      <c r="M90" s="259">
        <f t="shared" si="11"/>
        <v>22</v>
      </c>
      <c r="N90" s="259">
        <f t="shared" si="11"/>
        <v>8</v>
      </c>
      <c r="O90" s="259">
        <f t="shared" si="11"/>
        <v>2</v>
      </c>
      <c r="P90" s="259">
        <f t="shared" si="11"/>
        <v>14</v>
      </c>
      <c r="Q90" s="259">
        <f t="shared" si="11"/>
        <v>20</v>
      </c>
      <c r="R90" s="259">
        <f t="shared" si="11"/>
        <v>8</v>
      </c>
      <c r="S90" s="259">
        <f t="shared" si="11"/>
        <v>8</v>
      </c>
      <c r="T90" s="259">
        <f t="shared" si="11"/>
        <v>24</v>
      </c>
      <c r="U90" s="259">
        <f t="shared" si="11"/>
        <v>14</v>
      </c>
      <c r="V90" s="259">
        <f t="shared" si="11"/>
        <v>32</v>
      </c>
      <c r="W90" s="259">
        <f t="shared" si="11"/>
        <v>46</v>
      </c>
      <c r="X90" s="259">
        <f t="shared" si="11"/>
        <v>12</v>
      </c>
      <c r="Y90" s="259">
        <f t="shared" si="11"/>
        <v>0</v>
      </c>
      <c r="Z90" s="259">
        <f t="shared" si="11"/>
        <v>12</v>
      </c>
      <c r="AA90" s="259">
        <f t="shared" si="11"/>
        <v>6</v>
      </c>
      <c r="AB90" s="259">
        <f t="shared" si="11"/>
        <v>8</v>
      </c>
      <c r="AC90" s="259">
        <f t="shared" si="11"/>
        <v>14</v>
      </c>
      <c r="AD90" s="259">
        <f t="shared" si="11"/>
        <v>0</v>
      </c>
      <c r="AE90" s="259">
        <f t="shared" si="11"/>
        <v>10</v>
      </c>
      <c r="AF90" s="259">
        <f t="shared" si="11"/>
        <v>28</v>
      </c>
      <c r="AG90" s="259">
        <f t="shared" si="11"/>
        <v>12</v>
      </c>
      <c r="AH90" s="259">
        <f t="shared" si="11"/>
        <v>12</v>
      </c>
      <c r="AI90" s="259">
        <f t="shared" si="11"/>
        <v>6</v>
      </c>
      <c r="AJ90" s="259">
        <f t="shared" si="11"/>
        <v>8</v>
      </c>
      <c r="AK90" s="259">
        <f t="shared" si="11"/>
        <v>22</v>
      </c>
      <c r="AL90" s="259">
        <f t="shared" si="11"/>
        <v>10</v>
      </c>
      <c r="AM90" s="259">
        <f t="shared" si="11"/>
        <v>26</v>
      </c>
      <c r="AN90" s="346">
        <f t="shared" ref="AN90" si="12">+SUM(E90:AM90)</f>
        <v>424</v>
      </c>
      <c r="AO90" s="119"/>
      <c r="AP90" s="259" cm="1">
        <f t="array" ref="AP90">SUM(COUNTIF('LK HA'!$B$7:$AZ$791,{"",2,3,4,5,5.5,6,7,8,9,10,11,12,13,14,15,16,17,18,19,20}&amp;$C90)*{1,2,3,4,5,5.5,6,7,8,9,10,11,12,13,14,15,16,17,18,19,20})</f>
        <v>0</v>
      </c>
    </row>
    <row r="91" spans="1:42" ht="15.6">
      <c r="A91" s="106">
        <f>IF(AN91=0,"ẩn",MAX($A$5:$A90)+1)</f>
        <v>35</v>
      </c>
      <c r="B91" s="107" t="s">
        <v>1286</v>
      </c>
      <c r="C91" s="99" t="s">
        <v>1287</v>
      </c>
      <c r="D91" s="99" t="s">
        <v>7</v>
      </c>
      <c r="E91" s="259">
        <f>+E86*2</f>
        <v>0</v>
      </c>
      <c r="F91" s="259">
        <f>+F85*6.5</f>
        <v>32.5</v>
      </c>
      <c r="G91" s="259">
        <f t="shared" ref="G91:AM91" si="13">+G85*6.5</f>
        <v>0</v>
      </c>
      <c r="H91" s="259">
        <f t="shared" si="13"/>
        <v>0</v>
      </c>
      <c r="I91" s="259">
        <f t="shared" si="13"/>
        <v>6.5</v>
      </c>
      <c r="J91" s="259">
        <f t="shared" si="13"/>
        <v>65</v>
      </c>
      <c r="K91" s="259">
        <f t="shared" si="13"/>
        <v>26</v>
      </c>
      <c r="L91" s="259">
        <f t="shared" si="13"/>
        <v>0</v>
      </c>
      <c r="M91" s="259">
        <f t="shared" si="13"/>
        <v>71.5</v>
      </c>
      <c r="N91" s="259">
        <f t="shared" si="13"/>
        <v>26</v>
      </c>
      <c r="O91" s="259">
        <f t="shared" si="13"/>
        <v>6.5</v>
      </c>
      <c r="P91" s="259">
        <f t="shared" si="13"/>
        <v>45.5</v>
      </c>
      <c r="Q91" s="259">
        <f t="shared" si="13"/>
        <v>65</v>
      </c>
      <c r="R91" s="259">
        <f t="shared" si="13"/>
        <v>26</v>
      </c>
      <c r="S91" s="259">
        <f t="shared" si="13"/>
        <v>26</v>
      </c>
      <c r="T91" s="259">
        <f t="shared" si="13"/>
        <v>78</v>
      </c>
      <c r="U91" s="259">
        <f t="shared" si="13"/>
        <v>45.5</v>
      </c>
      <c r="V91" s="259">
        <f t="shared" si="13"/>
        <v>104</v>
      </c>
      <c r="W91" s="259">
        <f t="shared" si="13"/>
        <v>149.5</v>
      </c>
      <c r="X91" s="259">
        <f t="shared" si="13"/>
        <v>39</v>
      </c>
      <c r="Y91" s="259">
        <f t="shared" si="13"/>
        <v>0</v>
      </c>
      <c r="Z91" s="259">
        <f t="shared" si="13"/>
        <v>39</v>
      </c>
      <c r="AA91" s="259">
        <f t="shared" si="13"/>
        <v>19.5</v>
      </c>
      <c r="AB91" s="259">
        <f t="shared" si="13"/>
        <v>26</v>
      </c>
      <c r="AC91" s="259">
        <f t="shared" si="13"/>
        <v>45.5</v>
      </c>
      <c r="AD91" s="259">
        <f t="shared" si="13"/>
        <v>0</v>
      </c>
      <c r="AE91" s="259">
        <f t="shared" si="13"/>
        <v>32.5</v>
      </c>
      <c r="AF91" s="259">
        <f t="shared" si="13"/>
        <v>91</v>
      </c>
      <c r="AG91" s="259">
        <f t="shared" si="13"/>
        <v>39</v>
      </c>
      <c r="AH91" s="259">
        <f t="shared" si="13"/>
        <v>39</v>
      </c>
      <c r="AI91" s="259">
        <f t="shared" si="13"/>
        <v>19.5</v>
      </c>
      <c r="AJ91" s="259">
        <f t="shared" si="13"/>
        <v>26</v>
      </c>
      <c r="AK91" s="259">
        <f t="shared" si="13"/>
        <v>71.5</v>
      </c>
      <c r="AL91" s="259">
        <f t="shared" si="13"/>
        <v>32.5</v>
      </c>
      <c r="AM91" s="259">
        <f t="shared" si="13"/>
        <v>84.5</v>
      </c>
      <c r="AN91" s="346">
        <f t="shared" ref="AN91" si="14">+SUM(E91:AM91)</f>
        <v>1378</v>
      </c>
      <c r="AO91" s="119"/>
      <c r="AP91" s="259" cm="1">
        <f t="array" ref="AP91">SUM(COUNTIF('LK HA'!$B$7:$AZ$791,{"",2,3,4,5,5.5,6,7,8,9,10,11,12,13,14,15,16,17,18,19,20}&amp;$C91)*{1,2,3,4,5,5.5,6,7,8,9,10,11,12,13,14,15,16,17,18,19,20})</f>
        <v>0</v>
      </c>
    </row>
    <row r="92" spans="1:42" s="39" customFormat="1" ht="15.6" hidden="1">
      <c r="A92" s="40" t="str">
        <f>IF(AN92=0,"ẩn",MAX($A$5:$A89)+1)</f>
        <v>ẩn</v>
      </c>
      <c r="B92" s="41" t="s">
        <v>261</v>
      </c>
      <c r="C92" s="42" t="s">
        <v>262</v>
      </c>
      <c r="D92" s="42" t="s">
        <v>263</v>
      </c>
      <c r="E92" s="258" cm="1">
        <f t="array" ref="E92">SUM(COUNTIF('LK HA'!$B$7:$AZ$64,{"",2,3,4,5,5.5,6,7,8,9,10,11,12,13,14,15,16,17,18,19,20}&amp;$C92)*{1,2,3,4,5,5.5,6,7,8,9,10,11,12,13,14,15,16,17,18,19,20})</f>
        <v>0</v>
      </c>
      <c r="F92" s="258" cm="1">
        <f t="array" ref="F92">SUM(COUNTIF('LK HA'!$B$65:$AZ$75,{"",2,3,4,5,5.5,6,7,8,9,10,11,12,13,14,15,16,17,18,19,20}&amp;$C92)*{1,2,3,4,5,5.5,6,7,8,9,10,11,12,13,14,15,16,17,18,19,20})</f>
        <v>0</v>
      </c>
      <c r="G92" s="258" cm="1">
        <f t="array" ref="G92">SUM(COUNTIF('LK HA'!$B$76:$AZ$96,{"",2,3,4,5,6,7,8,9,10,11,12,13,14,15,16,17,18,19,20}&amp;$C92)*{1,2,3,4,5,6,7,8,9,10,11,12,13,14,15,16,17,18,19,20})</f>
        <v>0</v>
      </c>
      <c r="H92" s="258" cm="1">
        <f t="array" ref="H92">SUM(COUNTIF('LK HA'!$B$97:$AZ$160,{"",2,3,4,5,6,7,8,9,10,11,12,13,14,15,16,17,18,19,20}&amp;$C92)*{1,2,3,4,5,6,7,8,9,10,11,12,13,14,15,16,17,18,19,20})</f>
        <v>0</v>
      </c>
      <c r="I92" s="258" cm="1">
        <f t="array" ref="I92">SUM(COUNTIF('LK HA'!$B$161:$AZ$164,{"",2,3,4,5,5.5,6,7,8,9,10,11,12,13,14,15,16,17,18,19,20}&amp;$C92)*{1,2,3,4,5,5.5,6,7,8,9,10,11,12,13,14,15,16,17,18,19,20})</f>
        <v>0</v>
      </c>
      <c r="J92" s="258" cm="1">
        <f t="array" ref="J92">SUM(COUNTIF('LK HA'!$B$165:$AZ$182,{"",2,3,4,5,5.5,6,7,8,9,10,11,12,13,14,15,16,17,18,19,20}&amp;$C92)*{1,2,3,4,5,5.5,6,7,8,9,10,11,12,13,14,15,16,17,18,19,20})</f>
        <v>0</v>
      </c>
      <c r="K92" s="258" cm="1">
        <f t="array" ref="K92">SUM(COUNTIF('LK HA'!$B$183:$AZ$209,{"",2,3,4,5,5.5,6,7,8,9,10,11,12,13,14,15,16,17,18,19,20}&amp;$C92)*{1,2,3,4,5,5.5,6,7,8,9,10,11,12,13,14,15,16,17,18,19,20})</f>
        <v>0</v>
      </c>
      <c r="L92" s="258" cm="1">
        <f t="array" ref="L92">SUM(COUNTIF('LK HA'!$B$210:$AZ$235,{"",2,3,4,5,5.5,6,7,8,9,10,11,12,13,14,15,16,17,18,19,20}&amp;$C92)*{1,2,3,4,5,5.5,6,7,8,9,10,11,12,13,14,15,16,17,18,19,20})</f>
        <v>0</v>
      </c>
      <c r="M92" s="258" cm="1">
        <f t="array" ref="M92">SUM(COUNTIF('LK HA'!$B$236:$AZ$254,{"",2,3,4,5,5.5,6,7,8,9,10,11,12,13,14,15,16,17,18,19,20}&amp;$C92)*{1,2,3,4,5,5.5,6,7,8,9,10,11,12,13,14,15,16,17,18,19,20})</f>
        <v>0</v>
      </c>
      <c r="N92" s="258" cm="1">
        <f t="array" ref="N92">SUM(COUNTIF('LK HA'!$B$255:$AZ$261,{"",2,3,4,5,5.5,6,7,8,9,10,11,12,13,14,15,16,17,18,19,20}&amp;$C92)*{1,2,3,4,5,5.5,6,7,8,9,10,11,12,13,14,15,16,17,18,19,20})</f>
        <v>0</v>
      </c>
      <c r="O92" s="258" cm="1">
        <f t="array" ref="O92">SUM(COUNTIF('LK HA'!$B$262:$AZ$288,{"",2,3,4,5,5.5,6,7,8,9,10,11,12,13,14,15,16,17,18,19,20}&amp;$C92)*{1,2,3,4,5,5.5,6,7,8,9,10,11,12,13,14,15,16,17,18,19,20})</f>
        <v>0</v>
      </c>
      <c r="P92" s="258" cm="1">
        <f t="array" ref="P92">SUM(COUNTIF('LK HA'!$B$289:$AZ$304,{"",2,3,4,5,5.5,6,7,8,9,10,11,12,13,14,15,16,17,18,19,20}&amp;$C92)*{1,2,3,4,5,5.5,6,7,8,9,10,11,12,13,14,15,16,17,18,19,20})</f>
        <v>0</v>
      </c>
      <c r="Q92" s="258" cm="1">
        <f t="array" ref="Q92">SUM(COUNTIF('LK HA'!$B$305:$AZ$350,{"",2,3,4,5,5.5,6,7,8,9,10,11,12,13,14,15,16,17,18,19,20}&amp;$C92)*{1,2,3,4,5,5.5,6,7,8,9,10,11,12,13,14,15,16,17,18,19,20})</f>
        <v>0</v>
      </c>
      <c r="R92" s="258" cm="1">
        <f t="array" ref="R92">SUM(COUNTIF('LK HA'!$B$351:$AZ$375,{"",2,3,4,5,5.5,6,7,8,9,10,11,12,13,14,15,16,17,18,19,20}&amp;$C92)*{1,2,3,4,5,5.5,6,7,8,9,10,11,12,13,14,15,16,17,18,19,20})</f>
        <v>0</v>
      </c>
      <c r="S92" s="258" cm="1">
        <f t="array" ref="S92">SUM(COUNTIF('LK HA'!$B$376:$AZ$413,{"",2,3,4,5,5.5,6,7,8,9,10,11,12,13,14,15,16,17,18,19,20}&amp;$C92)*{1,2,3,4,5,5.5,6,7,8,9,10,11,12,13,14,15,16,17,18,19,20})</f>
        <v>0</v>
      </c>
      <c r="T92" s="258" cm="1">
        <f t="array" ref="T92">SUM(COUNTIF('LK HA'!$B$414:$AZ$460,{"",2,3,4,5,5.5,6,7,8,9,10,11,12,13,14,15,16,17,18,19,20}&amp;$C92)*{1,2,3,4,5,5.5,6,7,8,9,10,11,12,13,14,15,16,17,18,19,20})</f>
        <v>0</v>
      </c>
      <c r="U92" s="258" cm="1">
        <f t="array" ref="U92">SUM(COUNTIF('LK HA'!$B$461:$AZ$497,{"",2,3,4,5,5.5,6,7,8,9,10,11,12,13,14,15,16,17,18,19,20}&amp;$C92)*{1,2,3,4,5,5.5,6,7,8,9,10,11,12,13,14,15,16,17,18,19,20})</f>
        <v>0</v>
      </c>
      <c r="V92" s="258" cm="1">
        <f t="array" ref="V92">SUM(COUNTIF('LK HA'!$B$498:$AZ$553,{"",2,3,4,5,5.5,6,7,8,9,10,11,12,13,14,15,16,17,18,19,20}&amp;$C92)*{1,2,3,4,5,5.5,6,7,8,9,10,11,12,13,14,15,16,17,18,19,20})</f>
        <v>0</v>
      </c>
      <c r="W92" s="258" cm="1">
        <f t="array" ref="W92">SUM(COUNTIF('LK HA'!$B$554:$AZ$585,{"",2,3,4,5,5.5,6,7,8,9,10,11,12,13,14,15,16,17,18,19,20}&amp;$C92)*{1,2,3,4,5,5.5,6,7,8,9,10,11,12,13,14,15,16,17,18,19,20})</f>
        <v>0</v>
      </c>
      <c r="X92" s="258" cm="1">
        <f t="array" ref="X92">SUM(COUNTIF('LK HA'!$B$586:$AZ$609,{"",2,3,4,5,5.5,6,7,8,9,10,11,12,13,14,15,16,17,18,19,20}&amp;$C92)*{1,2,3,4,5,5.5,6,7,8,9,10,11,12,13,14,15,16,17,18,19,20})</f>
        <v>0</v>
      </c>
      <c r="Y92" s="258" cm="1">
        <f t="array" ref="Y92">SUM(COUNTIF('LK HA'!$B$610:$AZ$616,{"",2,3,4,5,5.5,6,7,8,9,10,11,12,13,14,15,16,17,18,19,20}&amp;$C92)*{1,2,3,4,5,5.5,6,7,8,9,10,11,12,13,14,15,16,17,18,19,20})</f>
        <v>0</v>
      </c>
      <c r="Z92" s="258" cm="1">
        <f t="array" ref="Z92">SUM(COUNTIF('LK HA'!$B$617:$AZ$625,{"",2,3,4,5,5.5,6,7,8,9,10,11,12,13,14,15,16,17,18,19,20}&amp;$C92)*{1,2,3,4,5,5.5,6,7,8,9,10,11,12,13,14,15,16,17,18,19,20})</f>
        <v>0</v>
      </c>
      <c r="AA92" s="258" cm="1">
        <f t="array" ref="AA92">SUM(COUNTIF('LK HA'!$B$626:$AZ$633,{"",2,3,4,5,5.5,6,7,8,9,10,11,12,13,14,15,16,17,18,19,20}&amp;$C92)*{1,2,3,4,5,5.5,6,7,8,9,10,11,12,13,14,15,16,17,18,19,20})</f>
        <v>0</v>
      </c>
      <c r="AB92" s="258" cm="1">
        <f t="array" ref="AB92">SUM(COUNTIF('LK HA'!$B$634:$AZ$646,{"",2,3,4,5,5.5,6,7,8,9,10,11,12,13,14,15,16,17,18,19,20}&amp;$C92)*{1,2,3,4,5,5.5,6,7,8,9,10,11,12,13,14,15,16,17,18,19,20})</f>
        <v>0</v>
      </c>
      <c r="AC92" s="258" cm="1">
        <f t="array" ref="AC92">SUM(COUNTIF('LK HA'!$B$647:$AZ$677,{"",2,3,4,5,5.5,6,7,8,9,10,11,12,13,14,15,16,17,18,19,20}&amp;$C92)*{1,2,3,4,5,5.5,6,7,8,9,10,11,12,13,14,15,16,17,18,19,20})</f>
        <v>0</v>
      </c>
      <c r="AD92" s="258" cm="1">
        <f t="array" ref="AD92">SUM(COUNTIF('LK HA'!$B$678:$AZ$692,{"",2,3,4,5,5.5,6,7,8,9,10,11,12,13,14,15,16,17,18,19,20}&amp;$C92)*{1,2,3,4,5,5.5,6,7,8,9,10,11,12,13,14,15,16,17,18,19,20})</f>
        <v>0</v>
      </c>
      <c r="AE92" s="258" cm="1">
        <f t="array" ref="AE92">SUM(COUNTIF('LK HA'!$B$693:$AZ$700,{"",2,3,4,5,5.5,6,7,8,9,10,11,12,13,14,15,16,17,18,19,20}&amp;$C92)*{1,2,3,4,5,5.5,6,7,8,9,10,11,12,13,14,15,16,17,18,19,20})</f>
        <v>0</v>
      </c>
      <c r="AF92" s="258" cm="1">
        <f t="array" ref="AF92">SUM(COUNTIF('LK HA'!$B$701:$AZ$719,{"",2,3,4,5,5.5,6,7,8,9,10,11,12,13,14,15,16,17,18,19,20}&amp;$C92)*{1,2,3,4,5,5.5,6,7,8,9,10,11,12,13,14,15,16,17,18,19,20})</f>
        <v>0</v>
      </c>
      <c r="AG92" s="258" cm="1">
        <f t="array" ref="AG92">SUM(COUNTIF('LK HA'!$B$720:$AZ$728,{"",2,3,4,5,5.5,6,7,8,9,10,11,12,13,14,15,16,17,18,19,20}&amp;$C92)*{1,2,3,4,5,5.5,6,7,8,9,10,11,12,13,14,15,16,17,18,19,20})</f>
        <v>0</v>
      </c>
      <c r="AH92" s="258" cm="1">
        <f t="array" ref="AH92">SUM(COUNTIF('LK HA'!$B$729:$AZ$737,{"",2,3,4,5,5.5,6,7,8,9,10,11,12,13,14,15,16,17,18,19,20}&amp;$C92)*{1,2,3,4,5,5.5,6,7,8,9,10,11,12,13,14,15,16,17,18,19,20})</f>
        <v>0</v>
      </c>
      <c r="AI92" s="258" cm="1">
        <f t="array" ref="AI92">SUM(COUNTIF('LK HA'!$B$738:$AZ$744,{"",2,3,4,5,5.5,6,7,8,9,10,11,12,13,14,15,16,17,18,19,20}&amp;$C92)*{1,2,3,4,5,5.5,6,7,8,9,10,11,12,13,14,15,16,17,18,19,20})</f>
        <v>0</v>
      </c>
      <c r="AJ92" s="258" cm="1">
        <f t="array" ref="AJ92">SUM(COUNTIF('LK HA'!$B$745:$AZ$751,{"",2,3,4,5,5.5,6,7,8,9,10,11,12,13,14,15,16,17,18,19,20}&amp;$C92)*{1,2,3,4,5,5.5,6,7,8,9,10,11,12,13,14,15,16,17,18,19,20})</f>
        <v>0</v>
      </c>
      <c r="AK92" s="258" cm="1">
        <f t="array" ref="AK92">SUM(COUNTIF('LK HA'!$B$752:$AZ$765,{"",2,3,4,5,5.5,6,7,8,9,10,11,12,13,14,15,16,17,18,19,20}&amp;$C92)*{1,2,3,4,5,5.5,6,7,8,9,10,11,12,13,14,15,16,17,18,19,20})</f>
        <v>0</v>
      </c>
      <c r="AL92" s="258" cm="1">
        <f t="array" ref="AL92">SUM(COUNTIF('LK HA'!$B$766:$AZ$773,{"",2,3,4,5,5.5,6,7,8,9,10,11,12,13,14,15,16,17,18,19,20}&amp;$C92)*{1,2,3,4,5,5.5,6,7,8,9,10,11,12,13,14,15,16,17,18,19,20})</f>
        <v>0</v>
      </c>
      <c r="AM92" s="258" cm="1">
        <f t="array" ref="AM92">SUM(COUNTIF('LK HA'!$B$774:$AZ$791,{"",2,3,4,5,5.5,6,7,8,9,10,11,12,13,14,15,16,17,18,19,20}&amp;$C92)*{1,2,3,4,5,5.5,6,7,8,9,10,11,12,13,14,15,16,17,18,19,20})</f>
        <v>0</v>
      </c>
      <c r="AN92" s="43">
        <f t="shared" si="10"/>
        <v>0</v>
      </c>
      <c r="AO92" s="47"/>
      <c r="AP92" s="258" cm="1">
        <f t="array" ref="AP92">SUM(COUNTIF('LK HA'!$B$7:$AZ$791,{"",2,3,4,5,5.5,6,7,8,9,10,11,12,13,14,15,16,17,18,19,20}&amp;$C92)*{1,2,3,4,5,5.5,6,7,8,9,10,11,12,13,14,15,16,17,18,19,20})</f>
        <v>0</v>
      </c>
    </row>
    <row r="93" spans="1:42" s="124" customFormat="1" ht="15.6">
      <c r="A93" s="121" t="s">
        <v>56</v>
      </c>
      <c r="B93" s="122" t="s">
        <v>247</v>
      </c>
      <c r="C93" s="123" t="s">
        <v>285</v>
      </c>
      <c r="D93" s="123"/>
      <c r="E93" s="259"/>
      <c r="F93" s="259"/>
      <c r="G93" s="259" cm="1">
        <f t="array" ref="G93">SUM(COUNTIF('LK HA'!$B$76:$AZ$96,{"",2,3,4,5,6,7,8,9,10,11,12,13,14,15,16,17,18,19,20}&amp;$C93)*{1,2,3,4,5,6,7,8,9,10,11,12,13,14,15,16,17,18,19,20})</f>
        <v>0</v>
      </c>
      <c r="H93" s="259" cm="1">
        <f t="array" ref="H93">SUM(COUNTIF('LK HA'!$B$97:$AZ$160,{"",2,3,4,5,6,7,8,9,10,11,12,13,14,15,16,17,18,19,20}&amp;$C93)*{1,2,3,4,5,6,7,8,9,10,11,12,13,14,15,16,17,18,19,20})</f>
        <v>0</v>
      </c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59"/>
      <c r="AE93" s="259"/>
      <c r="AF93" s="259"/>
      <c r="AG93" s="259"/>
      <c r="AH93" s="259"/>
      <c r="AI93" s="259"/>
      <c r="AJ93" s="259"/>
      <c r="AK93" s="259"/>
      <c r="AL93" s="259"/>
      <c r="AM93" s="259"/>
      <c r="AN93" s="346">
        <f t="shared" si="10"/>
        <v>0</v>
      </c>
      <c r="AO93" s="123"/>
      <c r="AP93" s="259"/>
    </row>
    <row r="94" spans="1:42" ht="15.6" hidden="1">
      <c r="A94" s="106" t="str">
        <f>IF(AN94=0,"ẩn",MAX($A$5:$A93)+1)</f>
        <v>ẩn</v>
      </c>
      <c r="B94" s="107" t="s">
        <v>186</v>
      </c>
      <c r="C94" s="99" t="s">
        <v>183</v>
      </c>
      <c r="D94" s="99" t="s">
        <v>7</v>
      </c>
      <c r="E94" s="259" cm="1">
        <f t="array" ref="E94">SUM(COUNTIF('LK HA'!$B$7:$AZ$64,{"",2,3,4,5,6,7,8,9,10,11,12,13,14,15,16,17,18,19,20}&amp;$C94)*{1,2,3,4,5,6,7,8,9,10,11,12,13,14,15,16,17,18,19,20})</f>
        <v>0</v>
      </c>
      <c r="F94" s="259" cm="1">
        <f t="array" ref="F94">SUM(COUNTIF('LK HA'!$B$65:$AZ$75,{"",2,3,4,5,6,7,8,9,10,11,12,13,14,15,16,17,18,19,20}&amp;$C94)*{1,2,3,4,5,6,7,8,9,10,11,12,13,14,15,16,17,18,19,20})</f>
        <v>0</v>
      </c>
      <c r="G94" s="259" cm="1">
        <f t="array" ref="G94">SUM(COUNTIF('LK HA'!$B$76:$AZ$96,{"",2,3,4,5,6,7,8,9,10,11,12,13,14,15,16,17,18,19,20}&amp;$C94)*{1,2,3,4,5,6,7,8,9,10,11,12,13,14,15,16,17,18,19,20})</f>
        <v>0</v>
      </c>
      <c r="H94" s="259" cm="1">
        <f t="array" ref="H94">SUM(COUNTIF('LK HA'!$B$97:$AZ$160,{"",2,3,4,5,6,7,8,9,10,11,12,13,14,15,16,17,18,19,20}&amp;$C94)*{1,2,3,4,5,6,7,8,9,10,11,12,13,14,15,16,17,18,19,20})</f>
        <v>0</v>
      </c>
      <c r="I94" s="259" cm="1">
        <f t="array" ref="I94">SUM(COUNTIF('LK HA'!$B$161:$AZ$164,{"",2,3,4,5,6,7,8,9,10,11,12,13,14,15,16,17,18,19,20}&amp;$C94)*{1,2,3,4,5,6,7,8,9,10,11,12,13,14,15,16,17,18,19,20})</f>
        <v>0</v>
      </c>
      <c r="J94" s="259" cm="1">
        <f t="array" ref="J94">SUM(COUNTIF('LK HA'!$B$165:$AZ$182,{"",2,3,4,5,6,7,8,9,10,11,12,13,14,15,16,17,18,19,20}&amp;$C94)*{1,2,3,4,5,6,7,8,9,10,11,12,13,14,15,16,17,18,19,20})</f>
        <v>0</v>
      </c>
      <c r="K94" s="259">
        <f>SUM(COUNTIF('LK HA'!$B$183:$AZ$209,{"",2,3,4,5,6,7,8,9,10,11,12,13,14,15,16,17,18,19,20}&amp;$C94)*{1,2,3,4,5,6,7,8,9,10,11,12,13,14,15,16,17,18,19,20})</f>
        <v>0</v>
      </c>
      <c r="L94" s="259" cm="1">
        <f t="array" ref="L94">SUM(COUNTIF('LK HA'!$B$210:$AZ$235,{"",2,3,4,5,6,7,8,9,10,11,12,13,14,15,16,17,18,19,20}&amp;$C94)*{1,2,3,4,5,6,7,8,9,10,11,12,13,14,15,16,17,18,19,20})</f>
        <v>0</v>
      </c>
      <c r="M94" s="259" cm="1">
        <f t="array" ref="M94">SUM(COUNTIF('LK HA'!$B$236:$AZ$254,{"",2,3,4,5,6,7,8,9,10,11,12,13,14,15,16,17,18,19,20}&amp;$C94)*{1,2,3,4,5,6,7,8,9,10,11,12,13,14,15,16,17,18,19,20})</f>
        <v>0</v>
      </c>
      <c r="N94" s="259" cm="1">
        <f t="array" ref="N94">SUM(COUNTIF('LK HA'!$B$255:$AZ$261,{"",2,3,4,5,6,7,8,9,10,11,12,13,14,15,16,17,18,19,20}&amp;$C94)*{1,2,3,4,5,6,7,8,9,10,11,12,13,14,15,16,17,18,19,20})</f>
        <v>0</v>
      </c>
      <c r="O94" s="259" cm="1">
        <f t="array" ref="O94">SUM(COUNTIF('LK HA'!$B$262:$AZ$288,{"",2,3,4,5,6,7,8,9,10,11,12,13,14,15,16,17,18,19,20}&amp;$C94)*{1,2,3,4,5,6,7,8,9,10,11,12,13,14,15,16,17,18,19,20})</f>
        <v>0</v>
      </c>
      <c r="P94" s="259" cm="1">
        <f t="array" ref="P94">SUM(COUNTIF('LK HA'!$B$289:$AZ$304,{"",2,3,4,5,6,7,8,9,10,11,12,13,14,15,16,17,18,19,20}&amp;$C94)*{1,2,3,4,5,6,7,8,9,10,11,12,13,14,15,16,17,18,19,20})</f>
        <v>0</v>
      </c>
      <c r="Q94" s="259" cm="1">
        <f t="array" ref="Q94">SUM(COUNTIF('LK HA'!$B$305:$AZ$350,{"",2,3,4,5,6,7,8,9,10,11,12,13,14,15,16,17,18,19,20}&amp;$C94)*{1,2,3,4,5,6,7,8,9,10,11,12,13,14,15,16,17,18,19,20})</f>
        <v>0</v>
      </c>
      <c r="R94" s="259" cm="1">
        <f t="array" ref="R94">SUM(COUNTIF('LK HA'!$B$351:$AZ$375,{"",2,3,4,5,6,7,8,9,10,11,12,13,14,15,16,17,18,19,20}&amp;$C94)*{1,2,3,4,5,6,7,8,9,10,11,12,13,14,15,16,17,18,19,20})</f>
        <v>0</v>
      </c>
      <c r="S94" s="259" cm="1">
        <f t="array" ref="S94">SUM(COUNTIF('LK HA'!$B$376:$AZ$413,{"",2,3,4,5,6,7,8,9,10,11,12,13,14,15,16,17,18,19,20}&amp;$C94)*{1,2,3,4,5,6,7,8,9,10,11,12,13,14,15,16,17,18,19,20})</f>
        <v>0</v>
      </c>
      <c r="T94" s="259" cm="1">
        <f t="array" ref="T94">SUM(COUNTIF('LK HA'!$B$414:$AZ$460,{"",2,3,4,5,6,7,8,9,10,11,12,13,14,15,16,17,18,19,20}&amp;$C94)*{1,2,3,4,5,6,7,8,9,10,11,12,13,14,15,16,17,18,19,20})</f>
        <v>0</v>
      </c>
      <c r="U94" s="259" cm="1">
        <f t="array" ref="U94">SUM(COUNTIF('LK HA'!$B$461:$AZ$497,{"",2,3,4,5,6,7,8,9,10,11,12,13,14,15,16,17,18,19,20}&amp;$C94)*{1,2,3,4,5,6,7,8,9,10,11,12,13,14,15,16,17,18,19,20})</f>
        <v>0</v>
      </c>
      <c r="V94" s="259" cm="1">
        <f t="array" ref="V94">SUM(COUNTIF('LK HA'!$B$498:$AZ$553,{"",2,3,4,5,6,7,8,9,10,11,12,13,14,15,16,17,18,19,20}&amp;$C94)*{1,2,3,4,5,6,7,8,9,10,11,12,13,14,15,16,17,18,19,20})</f>
        <v>0</v>
      </c>
      <c r="W94" s="259" cm="1">
        <f t="array" ref="W94">SUM(COUNTIF('LK HA'!$B$554:$AZ$585,{"",2,3,4,5,6,7,8,9,10,11,12,13,14,15,16,17,18,19,20}&amp;$C94)*{1,2,3,4,5,6,7,8,9,10,11,12,13,14,15,16,17,18,19,20})</f>
        <v>0</v>
      </c>
      <c r="X94" s="259" cm="1">
        <f t="array" ref="X94">SUM(COUNTIF('LK HA'!$B$586:$AZ$609,{"",2,3,4,5,6,7,8,9,10,11,12,13,14,15,16,17,18,19,20}&amp;$C94)*{1,2,3,4,5,6,7,8,9,10,11,12,13,14,15,16,17,18,19,20})</f>
        <v>0</v>
      </c>
      <c r="Y94" s="259" cm="1">
        <f t="array" ref="Y94">SUM(COUNTIF('LK HA'!$B$610:$AZ$616,{"",2,3,4,5,6,7,8,9,10,11,12,13,14,15,16,17,18,19,20}&amp;$C94)*{1,2,3,4,5,6,7,8,9,10,11,12,13,14,15,16,17,18,19,20})</f>
        <v>0</v>
      </c>
      <c r="Z94" s="259" cm="1">
        <f t="array" ref="Z94">SUM(COUNTIF('LK HA'!$B$617:$AZ$625,{"",2,3,4,5,6,7,8,9,10,11,12,13,14,15,16,17,18,19,20}&amp;$C94)*{1,2,3,4,5,6,7,8,9,10,11,12,13,14,15,16,17,18,19,20})</f>
        <v>0</v>
      </c>
      <c r="AA94" s="259" cm="1">
        <f t="array" ref="AA94">SUM(COUNTIF('LK HA'!$B$626:$AZ$633,{"",2,3,4,5,6,7,8,9,10,11,12,13,14,15,16,17,18,19,20}&amp;$C94)*{1,2,3,4,5,6,7,8,9,10,11,12,13,14,15,16,17,18,19,20})</f>
        <v>0</v>
      </c>
      <c r="AB94" s="259" cm="1">
        <f t="array" ref="AB94">SUM(COUNTIF('LK HA'!$B$634:$AZ$646,{"",2,3,4,5,6,7,8,9,10,11,12,13,14,15,16,17,18,19,20}&amp;$C94)*{1,2,3,4,5,6,7,8,9,10,11,12,13,14,15,16,17,18,19,20})</f>
        <v>0</v>
      </c>
      <c r="AC94" s="259" cm="1">
        <f t="array" ref="AC94">SUM(COUNTIF('LK HA'!$B$647:$AZ$677,{"",2,3,4,5,6,7,8,9,10,11,12,13,14,15,16,17,18,19,20}&amp;$C94)*{1,2,3,4,5,6,7,8,9,10,11,12,13,14,15,16,17,18,19,20})</f>
        <v>0</v>
      </c>
      <c r="AD94" s="259" cm="1">
        <f t="array" ref="AD94">SUM(COUNTIF('LK HA'!$B$678:$AZ$692,{"",2,3,4,5,6,7,8,9,10,11,12,13,14,15,16,17,18,19,20}&amp;$C94)*{1,2,3,4,5,6,7,8,9,10,11,12,13,14,15,16,17,18,19,20})</f>
        <v>0</v>
      </c>
      <c r="AE94" s="259" cm="1">
        <f t="array" ref="AE94">SUM(COUNTIF('LK HA'!$B$693:$AZ$700,{"",2,3,4,5,6,7,8,9,10,11,12,13,14,15,16,17,18,19,20}&amp;$C94)*{1,2,3,4,5,6,7,8,9,10,11,12,13,14,15,16,17,18,19,20})</f>
        <v>0</v>
      </c>
      <c r="AF94" s="259" cm="1">
        <f t="array" ref="AF94">SUM(COUNTIF('LK HA'!$B$701:$AZ$719,{"",2,3,4,5,6,7,8,9,10,11,12,13,14,15,16,17,18,19,20}&amp;$C94)*{1,2,3,4,5,6,7,8,9,10,11,12,13,14,15,16,17,18,19,20})</f>
        <v>0</v>
      </c>
      <c r="AG94" s="259" cm="1">
        <f t="array" ref="AG94">SUM(COUNTIF('LK HA'!$B$720:$AZ$728,{"",2,3,4,5,6,7,8,9,10,11,12,13,14,15,16,17,18,19,20}&amp;$C94)*{1,2,3,4,5,6,7,8,9,10,11,12,13,14,15,16,17,18,19,20})</f>
        <v>0</v>
      </c>
      <c r="AH94" s="259" cm="1">
        <f t="array" ref="AH94">SUM(COUNTIF('LK HA'!$B$729:$AZ$737,{"",2,3,4,5,6,7,8,9,10,11,12,13,14,15,16,17,18,19,20}&amp;$C94)*{1,2,3,4,5,6,7,8,9,10,11,12,13,14,15,16,17,18,19,20})</f>
        <v>0</v>
      </c>
      <c r="AI94" s="259" cm="1">
        <f t="array" ref="AI94">SUM(COUNTIF('LK HA'!$B$738:$AZ$744,{"",2,3,4,5,6,7,8,9,10,11,12,13,14,15,16,17,18,19,20}&amp;$C94)*{1,2,3,4,5,6,7,8,9,10,11,12,13,14,15,16,17,18,19,20})</f>
        <v>0</v>
      </c>
      <c r="AJ94" s="259" cm="1">
        <f t="array" ref="AJ94">SUM(COUNTIF('LK HA'!$B$745:$AZ$751,{"",2,3,4,5,6,7,8,9,10,11,12,13,14,15,16,17,18,19,20}&amp;$C94)*{1,2,3,4,5,6,7,8,9,10,11,12,13,14,15,16,17,18,19,20})</f>
        <v>0</v>
      </c>
      <c r="AK94" s="259" cm="1">
        <f t="array" ref="AK94">SUM(COUNTIF('LK HA'!$B$752:$AZ$765,{"",2,3,4,5,6,7,8,9,10,11,12,13,14,15,16,17,18,19,20}&amp;$C94)*{1,2,3,4,5,6,7,8,9,10,11,12,13,14,15,16,17,18,19,20})</f>
        <v>0</v>
      </c>
      <c r="AL94" s="259" cm="1">
        <f t="array" ref="AL94">SUM(COUNTIF('LK HA'!$B$766:$AZ$773,{"",2,3,4,5,6,7,8,9,10,11,12,13,14,15,16,17,18,19,20}&amp;$C94)*{1,2,3,4,5,6,7,8,9,10,11,12,13,14,15,16,17,18,19,20})</f>
        <v>0</v>
      </c>
      <c r="AM94" s="259" cm="1">
        <f t="array" ref="AM94">SUM(COUNTIF('LK HA'!$B$774:$AZ$791,{"",2,3,4,5,6,7,8,9,10,11,12,13,14,15,16,17,18,19,20}&amp;$C94)*{1,2,3,4,5,6,7,8,9,10,11,12,13,14,15,16,17,18,19,20})</f>
        <v>0</v>
      </c>
      <c r="AN94" s="108">
        <f t="shared" si="10"/>
        <v>0</v>
      </c>
      <c r="AO94" s="119"/>
      <c r="AP94" s="259" cm="1">
        <f t="array" ref="AP94">SUM(COUNTIF('LK HA'!$B$7:$AZ$791,{"",2,3,4,5,6,7,8,9,10,11,12,13,14,15,16,17,18,19,20}&amp;$C94)*{1,2,3,4,5,6,7,8,9,10,11,12,13,14,15,16,17,18,19,20})</f>
        <v>0</v>
      </c>
    </row>
    <row r="95" spans="1:42" ht="15.6" hidden="1">
      <c r="A95" s="106" t="str">
        <f>IF(AN95=0,"ẩn",MAX($A$5:$A94)+1)</f>
        <v>ẩn</v>
      </c>
      <c r="B95" s="107" t="s">
        <v>187</v>
      </c>
      <c r="C95" s="99" t="s">
        <v>184</v>
      </c>
      <c r="D95" s="99" t="s">
        <v>7</v>
      </c>
      <c r="E95" s="259" cm="1">
        <f t="array" ref="E95">SUM(COUNTIF('LK HA'!$B$7:$AZ$64,{"",2,3,4,5,6,7,8,9,10,11,12,13,14,15,16,17,18,19,20}&amp;$C95)*{1,2,3,4,5,6,7,8,9,10,11,12,13,14,15,16,17,18,19,20})</f>
        <v>0</v>
      </c>
      <c r="F95" s="259" cm="1">
        <f t="array" ref="F95">SUM(COUNTIF('LK HA'!$B$65:$AZ$75,{"",2,3,4,5,6,7,8,9,10,11,12,13,14,15,16,17,18,19,20}&amp;$C95)*{1,2,3,4,5,6,7,8,9,10,11,12,13,14,15,16,17,18,19,20})</f>
        <v>0</v>
      </c>
      <c r="G95" s="259" cm="1">
        <f t="array" ref="G95">SUM(COUNTIF('LK HA'!$B$76:$AZ$96,{"",2,3,4,5,6,7,8,9,10,11,12,13,14,15,16,17,18,19,20}&amp;$C95)*{1,2,3,4,5,6,7,8,9,10,11,12,13,14,15,16,17,18,19,20})</f>
        <v>0</v>
      </c>
      <c r="H95" s="259" cm="1">
        <f t="array" ref="H95">SUM(COUNTIF('LK HA'!$B$97:$AZ$160,{"",2,3,4,5,6,7,8,9,10,11,12,13,14,15,16,17,18,19,20}&amp;$C95)*{1,2,3,4,5,6,7,8,9,10,11,12,13,14,15,16,17,18,19,20})</f>
        <v>0</v>
      </c>
      <c r="I95" s="259" cm="1">
        <f t="array" ref="I95">SUM(COUNTIF('LK HA'!$B$161:$AZ$164,{"",2,3,4,5,6,7,8,9,10,11,12,13,14,15,16,17,18,19,20}&amp;$C95)*{1,2,3,4,5,6,7,8,9,10,11,12,13,14,15,16,17,18,19,20})</f>
        <v>0</v>
      </c>
      <c r="J95" s="259" cm="1">
        <f t="array" ref="J95">SUM(COUNTIF('LK HA'!$B$165:$AZ$182,{"",2,3,4,5,6,7,8,9,10,11,12,13,14,15,16,17,18,19,20}&amp;$C95)*{1,2,3,4,5,6,7,8,9,10,11,12,13,14,15,16,17,18,19,20})</f>
        <v>0</v>
      </c>
      <c r="K95" s="259">
        <f>SUM(COUNTIF('LK HA'!$B$183:$AZ$209,{"",2,3,4,5,6,7,8,9,10,11,12,13,14,15,16,17,18,19,20}&amp;$C95)*{1,2,3,4,5,6,7,8,9,10,11,12,13,14,15,16,17,18,19,20})</f>
        <v>0</v>
      </c>
      <c r="L95" s="259" cm="1">
        <f t="array" ref="L95">SUM(COUNTIF('LK HA'!$B$210:$AZ$235,{"",2,3,4,5,6,7,8,9,10,11,12,13,14,15,16,17,18,19,20}&amp;$C95)*{1,2,3,4,5,6,7,8,9,10,11,12,13,14,15,16,17,18,19,20})</f>
        <v>0</v>
      </c>
      <c r="M95" s="259" cm="1">
        <f t="array" ref="M95">SUM(COUNTIF('LK HA'!$B$236:$AZ$254,{"",2,3,4,5,6,7,8,9,10,11,12,13,14,15,16,17,18,19,20}&amp;$C95)*{1,2,3,4,5,6,7,8,9,10,11,12,13,14,15,16,17,18,19,20})</f>
        <v>0</v>
      </c>
      <c r="N95" s="259" cm="1">
        <f t="array" ref="N95">SUM(COUNTIF('LK HA'!$B$255:$AZ$261,{"",2,3,4,5,6,7,8,9,10,11,12,13,14,15,16,17,18,19,20}&amp;$C95)*{1,2,3,4,5,6,7,8,9,10,11,12,13,14,15,16,17,18,19,20})</f>
        <v>0</v>
      </c>
      <c r="O95" s="259" cm="1">
        <f t="array" ref="O95">SUM(COUNTIF('LK HA'!$B$262:$AZ$288,{"",2,3,4,5,6,7,8,9,10,11,12,13,14,15,16,17,18,19,20}&amp;$C95)*{1,2,3,4,5,6,7,8,9,10,11,12,13,14,15,16,17,18,19,20})</f>
        <v>0</v>
      </c>
      <c r="P95" s="259" cm="1">
        <f t="array" ref="P95">SUM(COUNTIF('LK HA'!$B$289:$AZ$304,{"",2,3,4,5,6,7,8,9,10,11,12,13,14,15,16,17,18,19,20}&amp;$C95)*{1,2,3,4,5,6,7,8,9,10,11,12,13,14,15,16,17,18,19,20})</f>
        <v>0</v>
      </c>
      <c r="Q95" s="259" cm="1">
        <f t="array" ref="Q95">SUM(COUNTIF('LK HA'!$B$305:$AZ$350,{"",2,3,4,5,6,7,8,9,10,11,12,13,14,15,16,17,18,19,20}&amp;$C95)*{1,2,3,4,5,6,7,8,9,10,11,12,13,14,15,16,17,18,19,20})</f>
        <v>0</v>
      </c>
      <c r="R95" s="259" cm="1">
        <f t="array" ref="R95">SUM(COUNTIF('LK HA'!$B$351:$AZ$375,{"",2,3,4,5,6,7,8,9,10,11,12,13,14,15,16,17,18,19,20}&amp;$C95)*{1,2,3,4,5,6,7,8,9,10,11,12,13,14,15,16,17,18,19,20})</f>
        <v>0</v>
      </c>
      <c r="S95" s="259" cm="1">
        <f t="array" ref="S95">SUM(COUNTIF('LK HA'!$B$376:$AZ$413,{"",2,3,4,5,6,7,8,9,10,11,12,13,14,15,16,17,18,19,20}&amp;$C95)*{1,2,3,4,5,6,7,8,9,10,11,12,13,14,15,16,17,18,19,20})</f>
        <v>0</v>
      </c>
      <c r="T95" s="259" cm="1">
        <f t="array" ref="T95">SUM(COUNTIF('LK HA'!$B$414:$AZ$460,{"",2,3,4,5,6,7,8,9,10,11,12,13,14,15,16,17,18,19,20}&amp;$C95)*{1,2,3,4,5,6,7,8,9,10,11,12,13,14,15,16,17,18,19,20})</f>
        <v>0</v>
      </c>
      <c r="U95" s="259" cm="1">
        <f t="array" ref="U95">SUM(COUNTIF('LK HA'!$B$461:$AZ$497,{"",2,3,4,5,6,7,8,9,10,11,12,13,14,15,16,17,18,19,20}&amp;$C95)*{1,2,3,4,5,6,7,8,9,10,11,12,13,14,15,16,17,18,19,20})</f>
        <v>0</v>
      </c>
      <c r="V95" s="259" cm="1">
        <f t="array" ref="V95">SUM(COUNTIF('LK HA'!$B$498:$AZ$553,{"",2,3,4,5,6,7,8,9,10,11,12,13,14,15,16,17,18,19,20}&amp;$C95)*{1,2,3,4,5,6,7,8,9,10,11,12,13,14,15,16,17,18,19,20})</f>
        <v>0</v>
      </c>
      <c r="W95" s="259" cm="1">
        <f t="array" ref="W95">SUM(COUNTIF('LK HA'!$B$554:$AZ$585,{"",2,3,4,5,6,7,8,9,10,11,12,13,14,15,16,17,18,19,20}&amp;$C95)*{1,2,3,4,5,6,7,8,9,10,11,12,13,14,15,16,17,18,19,20})</f>
        <v>0</v>
      </c>
      <c r="X95" s="259" cm="1">
        <f t="array" ref="X95">SUM(COUNTIF('LK HA'!$B$586:$AZ$609,{"",2,3,4,5,6,7,8,9,10,11,12,13,14,15,16,17,18,19,20}&amp;$C95)*{1,2,3,4,5,6,7,8,9,10,11,12,13,14,15,16,17,18,19,20})</f>
        <v>0</v>
      </c>
      <c r="Y95" s="259" cm="1">
        <f t="array" ref="Y95">SUM(COUNTIF('LK HA'!$B$610:$AZ$616,{"",2,3,4,5,6,7,8,9,10,11,12,13,14,15,16,17,18,19,20}&amp;$C95)*{1,2,3,4,5,6,7,8,9,10,11,12,13,14,15,16,17,18,19,20})</f>
        <v>0</v>
      </c>
      <c r="Z95" s="259" cm="1">
        <f t="array" ref="Z95">SUM(COUNTIF('LK HA'!$B$617:$AZ$625,{"",2,3,4,5,6,7,8,9,10,11,12,13,14,15,16,17,18,19,20}&amp;$C95)*{1,2,3,4,5,6,7,8,9,10,11,12,13,14,15,16,17,18,19,20})</f>
        <v>0</v>
      </c>
      <c r="AA95" s="259" cm="1">
        <f t="array" ref="AA95">SUM(COUNTIF('LK HA'!$B$626:$AZ$633,{"",2,3,4,5,6,7,8,9,10,11,12,13,14,15,16,17,18,19,20}&amp;$C95)*{1,2,3,4,5,6,7,8,9,10,11,12,13,14,15,16,17,18,19,20})</f>
        <v>0</v>
      </c>
      <c r="AB95" s="259" cm="1">
        <f t="array" ref="AB95">SUM(COUNTIF('LK HA'!$B$634:$AZ$646,{"",2,3,4,5,6,7,8,9,10,11,12,13,14,15,16,17,18,19,20}&amp;$C95)*{1,2,3,4,5,6,7,8,9,10,11,12,13,14,15,16,17,18,19,20})</f>
        <v>0</v>
      </c>
      <c r="AC95" s="259" cm="1">
        <f t="array" ref="AC95">SUM(COUNTIF('LK HA'!$B$647:$AZ$677,{"",2,3,4,5,6,7,8,9,10,11,12,13,14,15,16,17,18,19,20}&amp;$C95)*{1,2,3,4,5,6,7,8,9,10,11,12,13,14,15,16,17,18,19,20})</f>
        <v>0</v>
      </c>
      <c r="AD95" s="259" cm="1">
        <f t="array" ref="AD95">SUM(COUNTIF('LK HA'!$B$678:$AZ$692,{"",2,3,4,5,6,7,8,9,10,11,12,13,14,15,16,17,18,19,20}&amp;$C95)*{1,2,3,4,5,6,7,8,9,10,11,12,13,14,15,16,17,18,19,20})</f>
        <v>0</v>
      </c>
      <c r="AE95" s="259" cm="1">
        <f t="array" ref="AE95">SUM(COUNTIF('LK HA'!$B$693:$AZ$700,{"",2,3,4,5,6,7,8,9,10,11,12,13,14,15,16,17,18,19,20}&amp;$C95)*{1,2,3,4,5,6,7,8,9,10,11,12,13,14,15,16,17,18,19,20})</f>
        <v>0</v>
      </c>
      <c r="AF95" s="259" cm="1">
        <f t="array" ref="AF95">SUM(COUNTIF('LK HA'!$B$701:$AZ$719,{"",2,3,4,5,6,7,8,9,10,11,12,13,14,15,16,17,18,19,20}&amp;$C95)*{1,2,3,4,5,6,7,8,9,10,11,12,13,14,15,16,17,18,19,20})</f>
        <v>0</v>
      </c>
      <c r="AG95" s="259" cm="1">
        <f t="array" ref="AG95">SUM(COUNTIF('LK HA'!$B$720:$AZ$728,{"",2,3,4,5,6,7,8,9,10,11,12,13,14,15,16,17,18,19,20}&amp;$C95)*{1,2,3,4,5,6,7,8,9,10,11,12,13,14,15,16,17,18,19,20})</f>
        <v>0</v>
      </c>
      <c r="AH95" s="259" cm="1">
        <f t="array" ref="AH95">SUM(COUNTIF('LK HA'!$B$729:$AZ$737,{"",2,3,4,5,6,7,8,9,10,11,12,13,14,15,16,17,18,19,20}&amp;$C95)*{1,2,3,4,5,6,7,8,9,10,11,12,13,14,15,16,17,18,19,20})</f>
        <v>0</v>
      </c>
      <c r="AI95" s="259" cm="1">
        <f t="array" ref="AI95">SUM(COUNTIF('LK HA'!$B$738:$AZ$744,{"",2,3,4,5,6,7,8,9,10,11,12,13,14,15,16,17,18,19,20}&amp;$C95)*{1,2,3,4,5,6,7,8,9,10,11,12,13,14,15,16,17,18,19,20})</f>
        <v>0</v>
      </c>
      <c r="AJ95" s="259" cm="1">
        <f t="array" ref="AJ95">SUM(COUNTIF('LK HA'!$B$745:$AZ$751,{"",2,3,4,5,6,7,8,9,10,11,12,13,14,15,16,17,18,19,20}&amp;$C95)*{1,2,3,4,5,6,7,8,9,10,11,12,13,14,15,16,17,18,19,20})</f>
        <v>0</v>
      </c>
      <c r="AK95" s="259" cm="1">
        <f t="array" ref="AK95">SUM(COUNTIF('LK HA'!$B$752:$AZ$765,{"",2,3,4,5,6,7,8,9,10,11,12,13,14,15,16,17,18,19,20}&amp;$C95)*{1,2,3,4,5,6,7,8,9,10,11,12,13,14,15,16,17,18,19,20})</f>
        <v>0</v>
      </c>
      <c r="AL95" s="259" cm="1">
        <f t="array" ref="AL95">SUM(COUNTIF('LK HA'!$B$766:$AZ$773,{"",2,3,4,5,6,7,8,9,10,11,12,13,14,15,16,17,18,19,20}&amp;$C95)*{1,2,3,4,5,6,7,8,9,10,11,12,13,14,15,16,17,18,19,20})</f>
        <v>0</v>
      </c>
      <c r="AM95" s="259" cm="1">
        <f t="array" ref="AM95">SUM(COUNTIF('LK HA'!$B$774:$AZ$791,{"",2,3,4,5,6,7,8,9,10,11,12,13,14,15,16,17,18,19,20}&amp;$C95)*{1,2,3,4,5,6,7,8,9,10,11,12,13,14,15,16,17,18,19,20})</f>
        <v>0</v>
      </c>
      <c r="AN95" s="108">
        <f t="shared" si="10"/>
        <v>0</v>
      </c>
      <c r="AO95" s="119"/>
      <c r="AP95" s="259" cm="1">
        <f t="array" ref="AP95">SUM(COUNTIF('LK HA'!$B$7:$AZ$791,{"",2,3,4,5,6,7,8,9,10,11,12,13,14,15,16,17,18,19,20}&amp;$C95)*{1,2,3,4,5,6,7,8,9,10,11,12,13,14,15,16,17,18,19,20})</f>
        <v>0</v>
      </c>
    </row>
    <row r="96" spans="1:42" ht="15.6" hidden="1">
      <c r="A96" s="106" t="str">
        <f>IF(AN96=0,"ẩn",MAX($A$5:$A95)+1)</f>
        <v>ẩn</v>
      </c>
      <c r="B96" s="107" t="s">
        <v>188</v>
      </c>
      <c r="C96" s="99" t="s">
        <v>185</v>
      </c>
      <c r="D96" s="99" t="s">
        <v>7</v>
      </c>
      <c r="E96" s="259" cm="1">
        <f t="array" ref="E96">SUM(COUNTIF('LK HA'!$B$7:$AZ$64,{"",2,3,4,5,6,7,8,9,10,11,12,13,14,15,16,17,18,19,20}&amp;$C96)*{1,2,3,4,5,6,7,8,9,10,11,12,13,14,15,16,17,18,19,20})</f>
        <v>0</v>
      </c>
      <c r="F96" s="259" cm="1">
        <f t="array" ref="F96">SUM(COUNTIF('LK HA'!$B$65:$AZ$75,{"",2,3,4,5,6,7,8,9,10,11,12,13,14,15,16,17,18,19,20}&amp;$C96)*{1,2,3,4,5,6,7,8,9,10,11,12,13,14,15,16,17,18,19,20})</f>
        <v>0</v>
      </c>
      <c r="G96" s="259" cm="1">
        <f t="array" ref="G96">SUM(COUNTIF('LK HA'!$B$76:$AZ$96,{"",2,3,4,5,6,7,8,9,10,11,12,13,14,15,16,17,18,19,20}&amp;$C96)*{1,2,3,4,5,6,7,8,9,10,11,12,13,14,15,16,17,18,19,20})</f>
        <v>0</v>
      </c>
      <c r="H96" s="259" cm="1">
        <f t="array" ref="H96">SUM(COUNTIF('LK HA'!$B$97:$AZ$160,{"",2,3,4,5,6,7,8,9,10,11,12,13,14,15,16,17,18,19,20}&amp;$C96)*{1,2,3,4,5,6,7,8,9,10,11,12,13,14,15,16,17,18,19,20})</f>
        <v>0</v>
      </c>
      <c r="I96" s="259" cm="1">
        <f t="array" ref="I96">SUM(COUNTIF('LK HA'!$B$161:$AZ$164,{"",2,3,4,5,6,7,8,9,10,11,12,13,14,15,16,17,18,19,20}&amp;$C96)*{1,2,3,4,5,6,7,8,9,10,11,12,13,14,15,16,17,18,19,20})</f>
        <v>0</v>
      </c>
      <c r="J96" s="259" cm="1">
        <f t="array" ref="J96">SUM(COUNTIF('LK HA'!$B$165:$AZ$182,{"",2,3,4,5,6,7,8,9,10,11,12,13,14,15,16,17,18,19,20}&amp;$C96)*{1,2,3,4,5,6,7,8,9,10,11,12,13,14,15,16,17,18,19,20})</f>
        <v>0</v>
      </c>
      <c r="K96" s="259">
        <f>SUM(COUNTIF('LK HA'!$B$183:$AZ$209,{"",2,3,4,5,6,7,8,9,10,11,12,13,14,15,16,17,18,19,20}&amp;$C96)*{1,2,3,4,5,6,7,8,9,10,11,12,13,14,15,16,17,18,19,20})</f>
        <v>0</v>
      </c>
      <c r="L96" s="259" cm="1">
        <f t="array" ref="L96">SUM(COUNTIF('LK HA'!$B$210:$AZ$235,{"",2,3,4,5,6,7,8,9,10,11,12,13,14,15,16,17,18,19,20}&amp;$C96)*{1,2,3,4,5,6,7,8,9,10,11,12,13,14,15,16,17,18,19,20})</f>
        <v>0</v>
      </c>
      <c r="M96" s="259" cm="1">
        <f t="array" ref="M96">SUM(COUNTIF('LK HA'!$B$236:$AZ$254,{"",2,3,4,5,6,7,8,9,10,11,12,13,14,15,16,17,18,19,20}&amp;$C96)*{1,2,3,4,5,6,7,8,9,10,11,12,13,14,15,16,17,18,19,20})</f>
        <v>0</v>
      </c>
      <c r="N96" s="259" cm="1">
        <f t="array" ref="N96">SUM(COUNTIF('LK HA'!$B$255:$AZ$261,{"",2,3,4,5,6,7,8,9,10,11,12,13,14,15,16,17,18,19,20}&amp;$C96)*{1,2,3,4,5,6,7,8,9,10,11,12,13,14,15,16,17,18,19,20})</f>
        <v>0</v>
      </c>
      <c r="O96" s="259" cm="1">
        <f t="array" ref="O96">SUM(COUNTIF('LK HA'!$B$262:$AZ$288,{"",2,3,4,5,6,7,8,9,10,11,12,13,14,15,16,17,18,19,20}&amp;$C96)*{1,2,3,4,5,6,7,8,9,10,11,12,13,14,15,16,17,18,19,20})</f>
        <v>0</v>
      </c>
      <c r="P96" s="259" cm="1">
        <f t="array" ref="P96">SUM(COUNTIF('LK HA'!$B$289:$AZ$304,{"",2,3,4,5,6,7,8,9,10,11,12,13,14,15,16,17,18,19,20}&amp;$C96)*{1,2,3,4,5,6,7,8,9,10,11,12,13,14,15,16,17,18,19,20})</f>
        <v>0</v>
      </c>
      <c r="Q96" s="259" cm="1">
        <f t="array" ref="Q96">SUM(COUNTIF('LK HA'!$B$305:$AZ$350,{"",2,3,4,5,6,7,8,9,10,11,12,13,14,15,16,17,18,19,20}&amp;$C96)*{1,2,3,4,5,6,7,8,9,10,11,12,13,14,15,16,17,18,19,20})</f>
        <v>0</v>
      </c>
      <c r="R96" s="259" cm="1">
        <f t="array" ref="R96">SUM(COUNTIF('LK HA'!$B$351:$AZ$375,{"",2,3,4,5,6,7,8,9,10,11,12,13,14,15,16,17,18,19,20}&amp;$C96)*{1,2,3,4,5,6,7,8,9,10,11,12,13,14,15,16,17,18,19,20})</f>
        <v>0</v>
      </c>
      <c r="S96" s="259" cm="1">
        <f t="array" ref="S96">SUM(COUNTIF('LK HA'!$B$376:$AZ$413,{"",2,3,4,5,6,7,8,9,10,11,12,13,14,15,16,17,18,19,20}&amp;$C96)*{1,2,3,4,5,6,7,8,9,10,11,12,13,14,15,16,17,18,19,20})</f>
        <v>0</v>
      </c>
      <c r="T96" s="259" cm="1">
        <f t="array" ref="T96">SUM(COUNTIF('LK HA'!$B$414:$AZ$460,{"",2,3,4,5,6,7,8,9,10,11,12,13,14,15,16,17,18,19,20}&amp;$C96)*{1,2,3,4,5,6,7,8,9,10,11,12,13,14,15,16,17,18,19,20})</f>
        <v>0</v>
      </c>
      <c r="U96" s="259" cm="1">
        <f t="array" ref="U96">SUM(COUNTIF('LK HA'!$B$461:$AZ$497,{"",2,3,4,5,6,7,8,9,10,11,12,13,14,15,16,17,18,19,20}&amp;$C96)*{1,2,3,4,5,6,7,8,9,10,11,12,13,14,15,16,17,18,19,20})</f>
        <v>0</v>
      </c>
      <c r="V96" s="259" cm="1">
        <f t="array" ref="V96">SUM(COUNTIF('LK HA'!$B$498:$AZ$553,{"",2,3,4,5,6,7,8,9,10,11,12,13,14,15,16,17,18,19,20}&amp;$C96)*{1,2,3,4,5,6,7,8,9,10,11,12,13,14,15,16,17,18,19,20})</f>
        <v>0</v>
      </c>
      <c r="W96" s="259" cm="1">
        <f t="array" ref="W96">SUM(COUNTIF('LK HA'!$B$554:$AZ$585,{"",2,3,4,5,6,7,8,9,10,11,12,13,14,15,16,17,18,19,20}&amp;$C96)*{1,2,3,4,5,6,7,8,9,10,11,12,13,14,15,16,17,18,19,20})</f>
        <v>0</v>
      </c>
      <c r="X96" s="259" cm="1">
        <f t="array" ref="X96">SUM(COUNTIF('LK HA'!$B$586:$AZ$609,{"",2,3,4,5,6,7,8,9,10,11,12,13,14,15,16,17,18,19,20}&amp;$C96)*{1,2,3,4,5,6,7,8,9,10,11,12,13,14,15,16,17,18,19,20})</f>
        <v>0</v>
      </c>
      <c r="Y96" s="259" cm="1">
        <f t="array" ref="Y96">SUM(COUNTIF('LK HA'!$B$610:$AZ$616,{"",2,3,4,5,6,7,8,9,10,11,12,13,14,15,16,17,18,19,20}&amp;$C96)*{1,2,3,4,5,6,7,8,9,10,11,12,13,14,15,16,17,18,19,20})</f>
        <v>0</v>
      </c>
      <c r="Z96" s="259" cm="1">
        <f t="array" ref="Z96">SUM(COUNTIF('LK HA'!$B$617:$AZ$625,{"",2,3,4,5,6,7,8,9,10,11,12,13,14,15,16,17,18,19,20}&amp;$C96)*{1,2,3,4,5,6,7,8,9,10,11,12,13,14,15,16,17,18,19,20})</f>
        <v>0</v>
      </c>
      <c r="AA96" s="259" cm="1">
        <f t="array" ref="AA96">SUM(COUNTIF('LK HA'!$B$626:$AZ$633,{"",2,3,4,5,6,7,8,9,10,11,12,13,14,15,16,17,18,19,20}&amp;$C96)*{1,2,3,4,5,6,7,8,9,10,11,12,13,14,15,16,17,18,19,20})</f>
        <v>0</v>
      </c>
      <c r="AB96" s="259" cm="1">
        <f t="array" ref="AB96">SUM(COUNTIF('LK HA'!$B$634:$AZ$646,{"",2,3,4,5,6,7,8,9,10,11,12,13,14,15,16,17,18,19,20}&amp;$C96)*{1,2,3,4,5,6,7,8,9,10,11,12,13,14,15,16,17,18,19,20})</f>
        <v>0</v>
      </c>
      <c r="AC96" s="259" cm="1">
        <f t="array" ref="AC96">SUM(COUNTIF('LK HA'!$B$647:$AZ$677,{"",2,3,4,5,6,7,8,9,10,11,12,13,14,15,16,17,18,19,20}&amp;$C96)*{1,2,3,4,5,6,7,8,9,10,11,12,13,14,15,16,17,18,19,20})</f>
        <v>0</v>
      </c>
      <c r="AD96" s="259" cm="1">
        <f t="array" ref="AD96">SUM(COUNTIF('LK HA'!$B$678:$AZ$692,{"",2,3,4,5,6,7,8,9,10,11,12,13,14,15,16,17,18,19,20}&amp;$C96)*{1,2,3,4,5,6,7,8,9,10,11,12,13,14,15,16,17,18,19,20})</f>
        <v>0</v>
      </c>
      <c r="AE96" s="259" cm="1">
        <f t="array" ref="AE96">SUM(COUNTIF('LK HA'!$B$693:$AZ$700,{"",2,3,4,5,6,7,8,9,10,11,12,13,14,15,16,17,18,19,20}&amp;$C96)*{1,2,3,4,5,6,7,8,9,10,11,12,13,14,15,16,17,18,19,20})</f>
        <v>0</v>
      </c>
      <c r="AF96" s="259" cm="1">
        <f t="array" ref="AF96">SUM(COUNTIF('LK HA'!$B$701:$AZ$719,{"",2,3,4,5,6,7,8,9,10,11,12,13,14,15,16,17,18,19,20}&amp;$C96)*{1,2,3,4,5,6,7,8,9,10,11,12,13,14,15,16,17,18,19,20})</f>
        <v>0</v>
      </c>
      <c r="AG96" s="259" cm="1">
        <f t="array" ref="AG96">SUM(COUNTIF('LK HA'!$B$720:$AZ$728,{"",2,3,4,5,6,7,8,9,10,11,12,13,14,15,16,17,18,19,20}&amp;$C96)*{1,2,3,4,5,6,7,8,9,10,11,12,13,14,15,16,17,18,19,20})</f>
        <v>0</v>
      </c>
      <c r="AH96" s="259" cm="1">
        <f t="array" ref="AH96">SUM(COUNTIF('LK HA'!$B$729:$AZ$737,{"",2,3,4,5,6,7,8,9,10,11,12,13,14,15,16,17,18,19,20}&amp;$C96)*{1,2,3,4,5,6,7,8,9,10,11,12,13,14,15,16,17,18,19,20})</f>
        <v>0</v>
      </c>
      <c r="AI96" s="259" cm="1">
        <f t="array" ref="AI96">SUM(COUNTIF('LK HA'!$B$738:$AZ$744,{"",2,3,4,5,6,7,8,9,10,11,12,13,14,15,16,17,18,19,20}&amp;$C96)*{1,2,3,4,5,6,7,8,9,10,11,12,13,14,15,16,17,18,19,20})</f>
        <v>0</v>
      </c>
      <c r="AJ96" s="259" cm="1">
        <f t="array" ref="AJ96">SUM(COUNTIF('LK HA'!$B$745:$AZ$751,{"",2,3,4,5,6,7,8,9,10,11,12,13,14,15,16,17,18,19,20}&amp;$C96)*{1,2,3,4,5,6,7,8,9,10,11,12,13,14,15,16,17,18,19,20})</f>
        <v>0</v>
      </c>
      <c r="AK96" s="259" cm="1">
        <f t="array" ref="AK96">SUM(COUNTIF('LK HA'!$B$752:$AZ$765,{"",2,3,4,5,6,7,8,9,10,11,12,13,14,15,16,17,18,19,20}&amp;$C96)*{1,2,3,4,5,6,7,8,9,10,11,12,13,14,15,16,17,18,19,20})</f>
        <v>0</v>
      </c>
      <c r="AL96" s="259" cm="1">
        <f t="array" ref="AL96">SUM(COUNTIF('LK HA'!$B$766:$AZ$773,{"",2,3,4,5,6,7,8,9,10,11,12,13,14,15,16,17,18,19,20}&amp;$C96)*{1,2,3,4,5,6,7,8,9,10,11,12,13,14,15,16,17,18,19,20})</f>
        <v>0</v>
      </c>
      <c r="AM96" s="259" cm="1">
        <f t="array" ref="AM96">SUM(COUNTIF('LK HA'!$B$774:$AZ$791,{"",2,3,4,5,6,7,8,9,10,11,12,13,14,15,16,17,18,19,20}&amp;$C96)*{1,2,3,4,5,6,7,8,9,10,11,12,13,14,15,16,17,18,19,20})</f>
        <v>0</v>
      </c>
      <c r="AN96" s="108">
        <f t="shared" si="10"/>
        <v>0</v>
      </c>
      <c r="AO96" s="119"/>
      <c r="AP96" s="259" cm="1">
        <f t="array" ref="AP96">SUM(COUNTIF('LK HA'!$B$7:$AZ$791,{"",2,3,4,5,6,7,8,9,10,11,12,13,14,15,16,17,18,19,20}&amp;$C96)*{1,2,3,4,5,6,7,8,9,10,11,12,13,14,15,16,17,18,19,20})</f>
        <v>0</v>
      </c>
    </row>
    <row r="97" spans="1:42" ht="15.6" hidden="1">
      <c r="A97" s="106" t="str">
        <f>IF(AN97=0,"ẩn",MAX($A$5:$A96)+1)</f>
        <v>ẩn</v>
      </c>
      <c r="B97" s="125" t="s">
        <v>266</v>
      </c>
      <c r="C97" s="126" t="s">
        <v>267</v>
      </c>
      <c r="D97" s="126" t="s">
        <v>263</v>
      </c>
      <c r="E97" s="259" cm="1">
        <f t="array" ref="E97">SUM(COUNTIF('LK HA'!$B$7:$AZ$64,{"",2,3,4,5,5.5,6,7,8,9,10,11,12,13,14,15,16,17,18,19,20}&amp;$C97)*{1,2,3,4,5,5.5,6,7,8,9,10,11,12,13,14,15,16,17,18,19,20})</f>
        <v>0</v>
      </c>
      <c r="F97" s="259" cm="1">
        <f t="array" ref="F97">SUM(COUNTIF('LK HA'!$B$65:$AZ$75,{"",2,3,4,5,5.5,6,7,8,9,10,11,12,13,14,15,16,17,18,19,20}&amp;$C97)*{1,2,3,4,5,5.5,6,7,8,9,10,11,12,13,14,15,16,17,18,19,20})</f>
        <v>0</v>
      </c>
      <c r="G97" s="259" cm="1">
        <f t="array" ref="G97">SUM(COUNTIF('LK HA'!$B$76:$AZ$96,{"",2,3,4,5,6,7,8,9,10,11,12,13,14,15,16,17,18,19,20}&amp;$C97)*{1,2,3,4,5,6,7,8,9,10,11,12,13,14,15,16,17,18,19,20})</f>
        <v>0</v>
      </c>
      <c r="H97" s="259" cm="1">
        <f t="array" ref="H97">SUM(COUNTIF('LK HA'!$B$97:$AZ$160,{"",2,3,4,5,6,7,8,9,10,11,12,13,14,15,16,17,18,19,20}&amp;$C97)*{1,2,3,4,5,6,7,8,9,10,11,12,13,14,15,16,17,18,19,20})</f>
        <v>0</v>
      </c>
      <c r="I97" s="259" cm="1">
        <f t="array" ref="I97">SUM(COUNTIF('LK HA'!$B$161:$AZ$164,{"",2,3,4,5,5.5,6,7,8,9,10,11,12,13,14,15,16,17,18,19,20}&amp;$C97)*{1,2,3,4,5,5.5,6,7,8,9,10,11,12,13,14,15,16,17,18,19,20})</f>
        <v>0</v>
      </c>
      <c r="J97" s="259" cm="1">
        <f t="array" ref="J97">SUM(COUNTIF('LK HA'!$B$165:$AZ$182,{"",2,3,4,5,5.5,6,7,8,9,10,11,12,13,14,15,16,17,18,19,20}&amp;$C97)*{1,2,3,4,5,5.5,6,7,8,9,10,11,12,13,14,15,16,17,18,19,20})</f>
        <v>0</v>
      </c>
      <c r="K97" s="259" cm="1">
        <f t="array" ref="K97">SUM(COUNTIF('LK HA'!$B$183:$AZ$209,{"",2,3,4,5,5.5,6,7,8,9,10,11,12,13,14,15,16,17,18,19,20}&amp;$C97)*{1,2,3,4,5,5.5,6,7,8,9,10,11,12,13,14,15,16,17,18,19,20})</f>
        <v>0</v>
      </c>
      <c r="L97" s="259" cm="1">
        <f t="array" ref="L97">SUM(COUNTIF('LK HA'!$B$210:$AZ$235,{"",2,3,4,5,5.5,6,7,8,9,10,11,12,13,14,15,16,17,18,19,20}&amp;$C97)*{1,2,3,4,5,5.5,6,7,8,9,10,11,12,13,14,15,16,17,18,19,20})</f>
        <v>0</v>
      </c>
      <c r="M97" s="259" cm="1">
        <f t="array" ref="M97">SUM(COUNTIF('LK HA'!$B$236:$AZ$254,{"",2,3,4,5,5.5,6,7,8,9,10,11,12,13,14,15,16,17,18,19,20}&amp;$C97)*{1,2,3,4,5,5.5,6,7,8,9,10,11,12,13,14,15,16,17,18,19,20})</f>
        <v>0</v>
      </c>
      <c r="N97" s="259" cm="1">
        <f t="array" ref="N97">SUM(COUNTIF('LK HA'!$B$255:$AZ$261,{"",2,3,4,5,5.5,6,7,8,9,10,11,12,13,14,15,16,17,18,19,20}&amp;$C97)*{1,2,3,4,5,5.5,6,7,8,9,10,11,12,13,14,15,16,17,18,19,20})</f>
        <v>0</v>
      </c>
      <c r="O97" s="259" cm="1">
        <f t="array" ref="O97">SUM(COUNTIF('LK HA'!$B$262:$AZ$288,{"",2,3,4,5,5.5,6,7,8,9,10,11,12,13,14,15,16,17,18,19,20}&amp;$C97)*{1,2,3,4,5,5.5,6,7,8,9,10,11,12,13,14,15,16,17,18,19,20})</f>
        <v>0</v>
      </c>
      <c r="P97" s="259" cm="1">
        <f t="array" ref="P97">SUM(COUNTIF('LK HA'!$B$289:$AZ$304,{"",2,3,4,5,5.5,6,7,8,9,10,11,12,13,14,15,16,17,18,19,20}&amp;$C97)*{1,2,3,4,5,5.5,6,7,8,9,10,11,12,13,14,15,16,17,18,19,20})</f>
        <v>0</v>
      </c>
      <c r="Q97" s="259" cm="1">
        <f t="array" ref="Q97">SUM(COUNTIF('LK HA'!$B$305:$AZ$350,{"",2,3,4,5,5.5,6,7,8,9,10,11,12,13,14,15,16,17,18,19,20}&amp;$C97)*{1,2,3,4,5,5.5,6,7,8,9,10,11,12,13,14,15,16,17,18,19,20})</f>
        <v>0</v>
      </c>
      <c r="R97" s="259" cm="1">
        <f t="array" ref="R97">SUM(COUNTIF('LK HA'!$B$351:$AZ$375,{"",2,3,4,5,5.5,6,7,8,9,10,11,12,13,14,15,16,17,18,19,20}&amp;$C97)*{1,2,3,4,5,5.5,6,7,8,9,10,11,12,13,14,15,16,17,18,19,20})</f>
        <v>0</v>
      </c>
      <c r="S97" s="259" cm="1">
        <f t="array" ref="S97">SUM(COUNTIF('LK HA'!$B$376:$AZ$413,{"",2,3,4,5,5.5,6,7,8,9,10,11,12,13,14,15,16,17,18,19,20}&amp;$C97)*{1,2,3,4,5,5.5,6,7,8,9,10,11,12,13,14,15,16,17,18,19,20})</f>
        <v>0</v>
      </c>
      <c r="T97" s="259" cm="1">
        <f t="array" ref="T97">SUM(COUNTIF('LK HA'!$B$414:$AZ$460,{"",2,3,4,5,5.5,6,7,8,9,10,11,12,13,14,15,16,17,18,19,20}&amp;$C97)*{1,2,3,4,5,5.5,6,7,8,9,10,11,12,13,14,15,16,17,18,19,20})</f>
        <v>0</v>
      </c>
      <c r="U97" s="259" cm="1">
        <f t="array" ref="U97">SUM(COUNTIF('LK HA'!$B$461:$AZ$497,{"",2,3,4,5,5.5,6,7,8,9,10,11,12,13,14,15,16,17,18,19,20}&amp;$C97)*{1,2,3,4,5,5.5,6,7,8,9,10,11,12,13,14,15,16,17,18,19,20})</f>
        <v>0</v>
      </c>
      <c r="V97" s="259" cm="1">
        <f t="array" ref="V97">SUM(COUNTIF('LK HA'!$B$498:$AZ$553,{"",2,3,4,5,5.5,6,7,8,9,10,11,12,13,14,15,16,17,18,19,20}&amp;$C97)*{1,2,3,4,5,5.5,6,7,8,9,10,11,12,13,14,15,16,17,18,19,20})</f>
        <v>0</v>
      </c>
      <c r="W97" s="259" cm="1">
        <f t="array" ref="W97">SUM(COUNTIF('LK HA'!$B$554:$AZ$585,{"",2,3,4,5,5.5,6,7,8,9,10,11,12,13,14,15,16,17,18,19,20}&amp;$C97)*{1,2,3,4,5,5.5,6,7,8,9,10,11,12,13,14,15,16,17,18,19,20})</f>
        <v>0</v>
      </c>
      <c r="X97" s="259" cm="1">
        <f t="array" ref="X97">SUM(COUNTIF('LK HA'!$B$586:$AZ$609,{"",2,3,4,5,5.5,6,7,8,9,10,11,12,13,14,15,16,17,18,19,20}&amp;$C97)*{1,2,3,4,5,5.5,6,7,8,9,10,11,12,13,14,15,16,17,18,19,20})</f>
        <v>0</v>
      </c>
      <c r="Y97" s="259" cm="1">
        <f t="array" ref="Y97">SUM(COUNTIF('LK HA'!$B$610:$AZ$616,{"",2,3,4,5,5.5,6,7,8,9,10,11,12,13,14,15,16,17,18,19,20}&amp;$C97)*{1,2,3,4,5,5.5,6,7,8,9,10,11,12,13,14,15,16,17,18,19,20})</f>
        <v>0</v>
      </c>
      <c r="Z97" s="259" cm="1">
        <f t="array" ref="Z97">SUM(COUNTIF('LK HA'!$B$617:$AZ$625,{"",2,3,4,5,5.5,6,7,8,9,10,11,12,13,14,15,16,17,18,19,20}&amp;$C97)*{1,2,3,4,5,5.5,6,7,8,9,10,11,12,13,14,15,16,17,18,19,20})</f>
        <v>0</v>
      </c>
      <c r="AA97" s="259" cm="1">
        <f t="array" ref="AA97">SUM(COUNTIF('LK HA'!$B$626:$AZ$633,{"",2,3,4,5,5.5,6,7,8,9,10,11,12,13,14,15,16,17,18,19,20}&amp;$C97)*{1,2,3,4,5,5.5,6,7,8,9,10,11,12,13,14,15,16,17,18,19,20})</f>
        <v>0</v>
      </c>
      <c r="AB97" s="259" cm="1">
        <f t="array" ref="AB97">SUM(COUNTIF('LK HA'!$B$634:$AZ$646,{"",2,3,4,5,5.5,6,7,8,9,10,11,12,13,14,15,16,17,18,19,20}&amp;$C97)*{1,2,3,4,5,5.5,6,7,8,9,10,11,12,13,14,15,16,17,18,19,20})</f>
        <v>0</v>
      </c>
      <c r="AC97" s="259" cm="1">
        <f t="array" ref="AC97">SUM(COUNTIF('LK HA'!$B$647:$AZ$677,{"",2,3,4,5,5.5,6,7,8,9,10,11,12,13,14,15,16,17,18,19,20}&amp;$C97)*{1,2,3,4,5,5.5,6,7,8,9,10,11,12,13,14,15,16,17,18,19,20})</f>
        <v>0</v>
      </c>
      <c r="AD97" s="259" cm="1">
        <f t="array" ref="AD97">SUM(COUNTIF('LK HA'!$B$678:$AZ$692,{"",2,3,4,5,5.5,6,7,8,9,10,11,12,13,14,15,16,17,18,19,20}&amp;$C97)*{1,2,3,4,5,5.5,6,7,8,9,10,11,12,13,14,15,16,17,18,19,20})</f>
        <v>0</v>
      </c>
      <c r="AE97" s="259" cm="1">
        <f t="array" ref="AE97">SUM(COUNTIF('LK HA'!$B$693:$AZ$700,{"",2,3,4,5,5.5,6,7,8,9,10,11,12,13,14,15,16,17,18,19,20}&amp;$C97)*{1,2,3,4,5,5.5,6,7,8,9,10,11,12,13,14,15,16,17,18,19,20})</f>
        <v>0</v>
      </c>
      <c r="AF97" s="259" cm="1">
        <f t="array" ref="AF97">SUM(COUNTIF('LK HA'!$B$701:$AZ$719,{"",2,3,4,5,5.5,6,7,8,9,10,11,12,13,14,15,16,17,18,19,20}&amp;$C97)*{1,2,3,4,5,5.5,6,7,8,9,10,11,12,13,14,15,16,17,18,19,20})</f>
        <v>0</v>
      </c>
      <c r="AG97" s="259" cm="1">
        <f t="array" ref="AG97">SUM(COUNTIF('LK HA'!$B$720:$AZ$728,{"",2,3,4,5,5.5,6,7,8,9,10,11,12,13,14,15,16,17,18,19,20}&amp;$C97)*{1,2,3,4,5,5.5,6,7,8,9,10,11,12,13,14,15,16,17,18,19,20})</f>
        <v>0</v>
      </c>
      <c r="AH97" s="259" cm="1">
        <f t="array" ref="AH97">SUM(COUNTIF('LK HA'!$B$729:$AZ$737,{"",2,3,4,5,5.5,6,7,8,9,10,11,12,13,14,15,16,17,18,19,20}&amp;$C97)*{1,2,3,4,5,5.5,6,7,8,9,10,11,12,13,14,15,16,17,18,19,20})</f>
        <v>0</v>
      </c>
      <c r="AI97" s="259" cm="1">
        <f t="array" ref="AI97">SUM(COUNTIF('LK HA'!$B$738:$AZ$744,{"",2,3,4,5,5.5,6,7,8,9,10,11,12,13,14,15,16,17,18,19,20}&amp;$C97)*{1,2,3,4,5,5.5,6,7,8,9,10,11,12,13,14,15,16,17,18,19,20})</f>
        <v>0</v>
      </c>
      <c r="AJ97" s="259" cm="1">
        <f t="array" ref="AJ97">SUM(COUNTIF('LK HA'!$B$745:$AZ$751,{"",2,3,4,5,5.5,6,7,8,9,10,11,12,13,14,15,16,17,18,19,20}&amp;$C97)*{1,2,3,4,5,5.5,6,7,8,9,10,11,12,13,14,15,16,17,18,19,20})</f>
        <v>0</v>
      </c>
      <c r="AK97" s="259" cm="1">
        <f t="array" ref="AK97">SUM(COUNTIF('LK HA'!$B$752:$AZ$765,{"",2,3,4,5,5.5,6,7,8,9,10,11,12,13,14,15,16,17,18,19,20}&amp;$C97)*{1,2,3,4,5,5.5,6,7,8,9,10,11,12,13,14,15,16,17,18,19,20})</f>
        <v>0</v>
      </c>
      <c r="AL97" s="259" cm="1">
        <f t="array" ref="AL97">SUM(COUNTIF('LK HA'!$B$766:$AZ$773,{"",2,3,4,5,5.5,6,7,8,9,10,11,12,13,14,15,16,17,18,19,20}&amp;$C97)*{1,2,3,4,5,5.5,6,7,8,9,10,11,12,13,14,15,16,17,18,19,20})</f>
        <v>0</v>
      </c>
      <c r="AM97" s="259" cm="1">
        <f t="array" ref="AM97">SUM(COUNTIF('LK HA'!$B$774:$AZ$791,{"",2,3,4,5,5.5,6,7,8,9,10,11,12,13,14,15,16,17,18,19,20}&amp;$C97)*{1,2,3,4,5,5.5,6,7,8,9,10,11,12,13,14,15,16,17,18,19,20})</f>
        <v>0</v>
      </c>
      <c r="AN97" s="108">
        <f t="shared" si="10"/>
        <v>0</v>
      </c>
      <c r="AO97" s="127"/>
      <c r="AP97" s="259" cm="1">
        <f t="array" ref="AP97">SUM(COUNTIF('LK HA'!$B$7:$AZ$791,{"",2,3,4,5,5.5,6,7,8,9,10,11,12,13,14,15,16,17,18,19,20}&amp;$C97)*{1,2,3,4,5,5.5,6,7,8,9,10,11,12,13,14,15,16,17,18,19,20})</f>
        <v>0</v>
      </c>
    </row>
    <row r="98" spans="1:42" ht="15.6">
      <c r="A98" s="112" t="s">
        <v>173</v>
      </c>
      <c r="B98" s="113" t="s">
        <v>165</v>
      </c>
      <c r="C98" s="105"/>
      <c r="D98" s="105"/>
      <c r="E98" s="257"/>
      <c r="F98" s="257"/>
      <c r="G98" s="257"/>
      <c r="H98" s="257"/>
      <c r="I98" s="257"/>
      <c r="J98" s="257"/>
      <c r="K98" s="257"/>
      <c r="L98" s="257"/>
      <c r="M98" s="257"/>
      <c r="N98" s="257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  <c r="AA98" s="257"/>
      <c r="AB98" s="257"/>
      <c r="AC98" s="257"/>
      <c r="AD98" s="257"/>
      <c r="AE98" s="257"/>
      <c r="AF98" s="257"/>
      <c r="AG98" s="257"/>
      <c r="AH98" s="257"/>
      <c r="AI98" s="257"/>
      <c r="AJ98" s="257"/>
      <c r="AK98" s="257"/>
      <c r="AL98" s="257"/>
      <c r="AM98" s="257"/>
      <c r="AN98" s="352"/>
      <c r="AO98" s="105"/>
      <c r="AP98" s="257"/>
    </row>
    <row r="99" spans="1:42" ht="15.6">
      <c r="A99" s="106">
        <f>IF(AN99=0,"ẩn",MAX($A$5:$A98)+1)</f>
        <v>36</v>
      </c>
      <c r="B99" s="107" t="s">
        <v>195</v>
      </c>
      <c r="C99" s="99" t="s">
        <v>193</v>
      </c>
      <c r="D99" s="99" t="s">
        <v>7</v>
      </c>
      <c r="E99" s="259" cm="1">
        <f t="array" ref="E99">SUM(COUNTIF('LK HA'!$B$7:$AZ$64,{"",2,3,4,5,6,7,8,9,10,11,12,13,14,15,16,17,18,19,20}&amp;$C99)*{1,2,3,4,5,6,7,8,9,10,11,12,13,14,15,16,17,18,19,20})</f>
        <v>0</v>
      </c>
      <c r="F99" s="259" cm="1">
        <f t="array" ref="F99">SUM(COUNTIF('LK HA'!$B$65:$AZ$75,{"",2,3,4,5,6,7,8,9,10,11,12,13,14,15,16,17,18,19,20}&amp;$C99)*{1,2,3,4,5,6,7,8,9,10,11,12,13,14,15,16,17,18,19,20})</f>
        <v>0</v>
      </c>
      <c r="G99" s="259" cm="1">
        <f t="array" ref="G99">SUM(COUNTIF('LK HA'!$B$76:$AZ$96,{"",2,3,4,5,6,7,8,9,10,11,12,13,14,15,16,17,18,19,20}&amp;$C99)*{1,2,3,4,5,6,7,8,9,10,11,12,13,14,15,16,17,18,19,20})</f>
        <v>0</v>
      </c>
      <c r="H99" s="259" cm="1">
        <f t="array" ref="H99">SUM(COUNTIF('LK HA'!$B$97:$AZ$160,{"",2,3,4,5,6,7,8,9,10,11,12,13,14,15,16,17,18,19,20}&amp;$C99)*{1,2,3,4,5,6,7,8,9,10,11,12,13,14,15,16,17,18,19,20})</f>
        <v>0</v>
      </c>
      <c r="I99" s="259" cm="1">
        <f t="array" ref="I99">SUM(COUNTIF('LK HA'!$B$161:$AZ$164,{"",2,3,4,5,6,7,8,9,10,11,12,13,14,15,16,17,18,19,20}&amp;$C99)*{1,2,3,4,5,6,7,8,9,10,11,12,13,14,15,16,17,18,19,20})</f>
        <v>0</v>
      </c>
      <c r="J99" s="259" cm="1">
        <f t="array" ref="J99">SUM(COUNTIF('LK HA'!$B$165:$AZ$182,{"",2,3,4,5,6,7,8,9,10,11,12,13,14,15,16,17,18,19,20}&amp;$C99)*{1,2,3,4,5,6,7,8,9,10,11,12,13,14,15,16,17,18,19,20})</f>
        <v>0</v>
      </c>
      <c r="K99" s="259">
        <f>SUM(COUNTIF('LK HA'!$B$183:$AZ$209,{"",2,3,4,5,6,7,8,9,10,11,12,13,14,15,16,17,18,19,20}&amp;$C99)*{1,2,3,4,5,6,7,8,9,10,11,12,13,14,15,16,17,18,19,20})</f>
        <v>0</v>
      </c>
      <c r="L99" s="259" cm="1">
        <f t="array" ref="L99">SUM(COUNTIF('LK HA'!$B$210:$AZ$235,{"",2,3,4,5,6,7,8,9,10,11,12,13,14,15,16,17,18,19,20}&amp;$C99)*{1,2,3,4,5,6,7,8,9,10,11,12,13,14,15,16,17,18,19,20})</f>
        <v>0</v>
      </c>
      <c r="M99" s="259" cm="1">
        <f t="array" ref="M99">SUM(COUNTIF('LK HA'!$B$236:$AZ$254,{"",2,3,4,5,6,7,8,9,10,11,12,13,14,15,16,17,18,19,20}&amp;$C99)*{1,2,3,4,5,6,7,8,9,10,11,12,13,14,15,16,17,18,19,20})</f>
        <v>0</v>
      </c>
      <c r="N99" s="259" cm="1">
        <f t="array" ref="N99">SUM(COUNTIF('LK HA'!$B$255:$AZ$261,{"",2,3,4,5,6,7,8,9,10,11,12,13,14,15,16,17,18,19,20}&amp;$C99)*{1,2,3,4,5,6,7,8,9,10,11,12,13,14,15,16,17,18,19,20})</f>
        <v>0</v>
      </c>
      <c r="O99" s="259" cm="1">
        <f t="array" ref="O99">SUM(COUNTIF('LK HA'!$B$262:$AZ$288,{"",2,3,4,5,6,7,8,9,10,11,12,13,14,15,16,17,18,19,20}&amp;$C99)*{1,2,3,4,5,6,7,8,9,10,11,12,13,14,15,16,17,18,19,20})</f>
        <v>0</v>
      </c>
      <c r="P99" s="259" cm="1">
        <f t="array" ref="P99">SUM(COUNTIF('LK HA'!$B$289:$AZ$304,{"",2,3,4,5,6,7,8,9,10,11,12,13,14,15,16,17,18,19,20}&amp;$C99)*{1,2,3,4,5,6,7,8,9,10,11,12,13,14,15,16,17,18,19,20})</f>
        <v>0</v>
      </c>
      <c r="Q99" s="259" cm="1">
        <f t="array" ref="Q99">SUM(COUNTIF('LK HA'!$B$305:$AZ$350,{"",2,3,4,5,6,7,8,9,10,11,12,13,14,15,16,17,18,19,20}&amp;$C99)*{1,2,3,4,5,6,7,8,9,10,11,12,13,14,15,16,17,18,19,20})</f>
        <v>0</v>
      </c>
      <c r="R99" s="259" cm="1">
        <f t="array" ref="R99">SUM(COUNTIF('LK HA'!$B$351:$AZ$375,{"",2,3,4,5,6,7,8,9,10,11,12,13,14,15,16,17,18,19,20}&amp;$C99)*{1,2,3,4,5,6,7,8,9,10,11,12,13,14,15,16,17,18,19,20})</f>
        <v>0</v>
      </c>
      <c r="S99" s="259" cm="1">
        <f t="array" ref="S99">SUM(COUNTIF('LK HA'!$B$376:$AZ$413,{"",2,3,4,5,6,7,8,9,10,11,12,13,14,15,16,17,18,19,20}&amp;$C99)*{1,2,3,4,5,6,7,8,9,10,11,12,13,14,15,16,17,18,19,20})</f>
        <v>0</v>
      </c>
      <c r="T99" s="259" cm="1">
        <f t="array" ref="T99">SUM(COUNTIF('LK HA'!$B$414:$AZ$460,{"",2,3,4,5,6,7,8,9,10,11,12,13,14,15,16,17,18,19,20}&amp;$C99)*{1,2,3,4,5,6,7,8,9,10,11,12,13,14,15,16,17,18,19,20})</f>
        <v>0</v>
      </c>
      <c r="U99" s="259" cm="1">
        <f t="array" ref="U99">SUM(COUNTIF('LK HA'!$B$461:$AZ$497,{"",2,3,4,5,6,7,8,9,10,11,12,13,14,15,16,17,18,19,20}&amp;$C99)*{1,2,3,4,5,6,7,8,9,10,11,12,13,14,15,16,17,18,19,20})</f>
        <v>0</v>
      </c>
      <c r="V99" s="259" cm="1">
        <f t="array" ref="V99">SUM(COUNTIF('LK HA'!$B$498:$AZ$553,{"",2,3,4,5,6,7,8,9,10,11,12,13,14,15,16,17,18,19,20}&amp;$C99)*{1,2,3,4,5,6,7,8,9,10,11,12,13,14,15,16,17,18,19,20})</f>
        <v>0</v>
      </c>
      <c r="W99" s="259" cm="1">
        <f t="array" ref="W99">SUM(COUNTIF('LK HA'!$B$554:$AZ$585,{"",2,3,4,5,6,7,8,9,10,11,12,13,14,15,16,17,18,19,20}&amp;$C99)*{1,2,3,4,5,6,7,8,9,10,11,12,13,14,15,16,17,18,19,20})</f>
        <v>15</v>
      </c>
      <c r="X99" s="259" cm="1">
        <f t="array" ref="X99">SUM(COUNTIF('LK HA'!$B$586:$AZ$609,{"",2,3,4,5,6,7,8,9,10,11,12,13,14,15,16,17,18,19,20}&amp;$C99)*{1,2,3,4,5,6,7,8,9,10,11,12,13,14,15,16,17,18,19,20})</f>
        <v>0</v>
      </c>
      <c r="Y99" s="259" cm="1">
        <f t="array" ref="Y99">SUM(COUNTIF('LK HA'!$B$610:$AZ$616,{"",2,3,4,5,6,7,8,9,10,11,12,13,14,15,16,17,18,19,20}&amp;$C99)*{1,2,3,4,5,6,7,8,9,10,11,12,13,14,15,16,17,18,19,20})</f>
        <v>0</v>
      </c>
      <c r="Z99" s="259" cm="1">
        <f t="array" ref="Z99">SUM(COUNTIF('LK HA'!$B$617:$AZ$625,{"",2,3,4,5,6,7,8,9,10,11,12,13,14,15,16,17,18,19,20}&amp;$C99)*{1,2,3,4,5,6,7,8,9,10,11,12,13,14,15,16,17,18,19,20})</f>
        <v>0</v>
      </c>
      <c r="AA99" s="259" cm="1">
        <f t="array" ref="AA99">SUM(COUNTIF('LK HA'!$B$626:$AZ$633,{"",2,3,4,5,6,7,8,9,10,11,12,13,14,15,16,17,18,19,20}&amp;$C99)*{1,2,3,4,5,6,7,8,9,10,11,12,13,14,15,16,17,18,19,20})</f>
        <v>0</v>
      </c>
      <c r="AB99" s="259" cm="1">
        <f t="array" ref="AB99">SUM(COUNTIF('LK HA'!$B$634:$AZ$646,{"",2,3,4,5,6,7,8,9,10,11,12,13,14,15,16,17,18,19,20}&amp;$C99)*{1,2,3,4,5,6,7,8,9,10,11,12,13,14,15,16,17,18,19,20})</f>
        <v>0</v>
      </c>
      <c r="AC99" s="259" cm="1">
        <f t="array" ref="AC99">SUM(COUNTIF('LK HA'!$B$647:$AZ$677,{"",2,3,4,5,6,7,8,9,10,11,12,13,14,15,16,17,18,19,20}&amp;$C99)*{1,2,3,4,5,6,7,8,9,10,11,12,13,14,15,16,17,18,19,20})</f>
        <v>0</v>
      </c>
      <c r="AD99" s="259" cm="1">
        <f t="array" ref="AD99">SUM(COUNTIF('LK HA'!$B$678:$AZ$692,{"",2,3,4,5,6,7,8,9,10,11,12,13,14,15,16,17,18,19,20}&amp;$C99)*{1,2,3,4,5,6,7,8,9,10,11,12,13,14,15,16,17,18,19,20})</f>
        <v>0</v>
      </c>
      <c r="AE99" s="259" cm="1">
        <f t="array" ref="AE99">SUM(COUNTIF('LK HA'!$B$693:$AZ$700,{"",2,3,4,5,6,7,8,9,10,11,12,13,14,15,16,17,18,19,20}&amp;$C99)*{1,2,3,4,5,6,7,8,9,10,11,12,13,14,15,16,17,18,19,20})</f>
        <v>0</v>
      </c>
      <c r="AF99" s="259" cm="1">
        <f t="array" ref="AF99">SUM(COUNTIF('LK HA'!$B$701:$AZ$719,{"",2,3,4,5,6,7,8,9,10,11,12,13,14,15,16,17,18,19,20}&amp;$C99)*{1,2,3,4,5,6,7,8,9,10,11,12,13,14,15,16,17,18,19,20})</f>
        <v>0</v>
      </c>
      <c r="AG99" s="259" cm="1">
        <f t="array" ref="AG99">SUM(COUNTIF('LK HA'!$B$720:$AZ$728,{"",2,3,4,5,6,7,8,9,10,11,12,13,14,15,16,17,18,19,20}&amp;$C99)*{1,2,3,4,5,6,7,8,9,10,11,12,13,14,15,16,17,18,19,20})</f>
        <v>0</v>
      </c>
      <c r="AH99" s="259" cm="1">
        <f t="array" ref="AH99">SUM(COUNTIF('LK HA'!$B$729:$AZ$737,{"",2,3,4,5,6,7,8,9,10,11,12,13,14,15,16,17,18,19,20}&amp;$C99)*{1,2,3,4,5,6,7,8,9,10,11,12,13,14,15,16,17,18,19,20})</f>
        <v>0</v>
      </c>
      <c r="AI99" s="259" cm="1">
        <f t="array" ref="AI99">SUM(COUNTIF('LK HA'!$B$738:$AZ$744,{"",2,3,4,5,6,7,8,9,10,11,12,13,14,15,16,17,18,19,20}&amp;$C99)*{1,2,3,4,5,6,7,8,9,10,11,12,13,14,15,16,17,18,19,20})</f>
        <v>0</v>
      </c>
      <c r="AJ99" s="259" cm="1">
        <f t="array" ref="AJ99">SUM(COUNTIF('LK HA'!$B$745:$AZ$751,{"",2,3,4,5,6,7,8,9,10,11,12,13,14,15,16,17,18,19,20}&amp;$C99)*{1,2,3,4,5,6,7,8,9,10,11,12,13,14,15,16,17,18,19,20})</f>
        <v>0</v>
      </c>
      <c r="AK99" s="259" cm="1">
        <f t="array" ref="AK99">SUM(COUNTIF('LK HA'!$B$752:$AZ$765,{"",2,3,4,5,6,7,8,9,10,11,12,13,14,15,16,17,18,19,20}&amp;$C99)*{1,2,3,4,5,6,7,8,9,10,11,12,13,14,15,16,17,18,19,20})</f>
        <v>0</v>
      </c>
      <c r="AL99" s="259" cm="1">
        <f t="array" ref="AL99">SUM(COUNTIF('LK HA'!$B$766:$AZ$773,{"",2,3,4,5,6,7,8,9,10,11,12,13,14,15,16,17,18,19,20}&amp;$C99)*{1,2,3,4,5,6,7,8,9,10,11,12,13,14,15,16,17,18,19,20})</f>
        <v>0</v>
      </c>
      <c r="AM99" s="259" cm="1">
        <f t="array" ref="AM99">SUM(COUNTIF('LK HA'!$B$774:$AZ$791,{"",2,3,4,5,6,7,8,9,10,11,12,13,14,15,16,17,18,19,20}&amp;$C99)*{1,2,3,4,5,6,7,8,9,10,11,12,13,14,15,16,17,18,19,20})</f>
        <v>0</v>
      </c>
      <c r="AN99" s="346">
        <f t="shared" ref="AN99:AN115" si="15">+SUM(E99:AM99)</f>
        <v>15</v>
      </c>
      <c r="AO99" s="119"/>
      <c r="AP99" s="259" cm="1">
        <f t="array" ref="AP99">SUM(COUNTIF('LK HA'!$B$7:$AZ$791,{"",2,3,4,5,6,7,8,9,10,11,12,13,14,15,16,17,18,19,20}&amp;$C99)*{1,2,3,4,5,6,7,8,9,10,11,12,13,14,15,16,17,18,19,20})</f>
        <v>15</v>
      </c>
    </row>
    <row r="100" spans="1:42" ht="15.6">
      <c r="A100" s="106">
        <f>IF(AN100=0,"ẩn",MAX($A$5:$A99)+1)</f>
        <v>37</v>
      </c>
      <c r="B100" s="107" t="s">
        <v>279</v>
      </c>
      <c r="C100" s="99" t="s">
        <v>244</v>
      </c>
      <c r="D100" s="99" t="s">
        <v>7</v>
      </c>
      <c r="E100" s="259" cm="1">
        <f t="array" ref="E100">SUM(COUNTIF('LK HA'!$B$7:$AZ$64,{"",2,3,4,5,6,7,8,9,10,11,12,13,14,15,16,17,18,19,20}&amp;$C100)*{1,2,3,4,5,6,7,8,9,10,11,12,13,14,15,16,17,18,19,20})</f>
        <v>0</v>
      </c>
      <c r="F100" s="259" cm="1">
        <f t="array" ref="F100">SUM(COUNTIF('LK HA'!$B$65:$AZ$75,{"",2,3,4,5,6,7,8,9,10,11,12,13,14,15,16,17,18,19,20}&amp;$C100)*{1,2,3,4,5,6,7,8,9,10,11,12,13,14,15,16,17,18,19,20})</f>
        <v>0</v>
      </c>
      <c r="G100" s="259" cm="1">
        <f t="array" ref="G100">SUM(COUNTIF('LK HA'!$B$76:$AZ$96,{"",2,3,4,5,6,7,8,9,10,11,12,13,14,15,16,17,18,19,20}&amp;$C100)*{1,2,3,4,5,6,7,8,9,10,11,12,13,14,15,16,17,18,19,20})</f>
        <v>0</v>
      </c>
      <c r="H100" s="259" cm="1">
        <f t="array" ref="H100">SUM(COUNTIF('LK HA'!$B$97:$AZ$160,{"",2,3,4,5,6,7,8,9,10,11,12,13,14,15,16,17,18,19,20}&amp;$C100)*{1,2,3,4,5,6,7,8,9,10,11,12,13,14,15,16,17,18,19,20})</f>
        <v>0</v>
      </c>
      <c r="I100" s="259" cm="1">
        <f t="array" ref="I100">SUM(COUNTIF('LK HA'!$B$161:$AZ$164,{"",2,3,4,5,6,7,8,9,10,11,12,13,14,15,16,17,18,19,20}&amp;$C100)*{1,2,3,4,5,6,7,8,9,10,11,12,13,14,15,16,17,18,19,20})</f>
        <v>1</v>
      </c>
      <c r="J100" s="259" cm="1">
        <f t="array" ref="J100">SUM(COUNTIF('LK HA'!$B$165:$AZ$182,{"",2,3,4,5,6,7,8,9,10,11,12,13,14,15,16,17,18,19,20}&amp;$C100)*{1,2,3,4,5,6,7,8,9,10,11,12,13,14,15,16,17,18,19,20})</f>
        <v>0</v>
      </c>
      <c r="K100" s="259">
        <f>SUM(COUNTIF('LK HA'!$B$183:$AZ$209,{"",2,3,4,5,6,7,8,9,10,11,12,13,14,15,16,17,18,19,20}&amp;$C100)*{1,2,3,4,5,6,7,8,9,10,11,12,13,14,15,16,17,18,19,20})</f>
        <v>0</v>
      </c>
      <c r="L100" s="259" cm="1">
        <f t="array" ref="L100">SUM(COUNTIF('LK HA'!$B$210:$AZ$235,{"",2,3,4,5,6,7,8,9,10,11,12,13,14,15,16,17,18,19,20}&amp;$C100)*{1,2,3,4,5,6,7,8,9,10,11,12,13,14,15,16,17,18,19,20})</f>
        <v>0</v>
      </c>
      <c r="M100" s="259" cm="1">
        <f t="array" ref="M100">SUM(COUNTIF('LK HA'!$B$236:$AZ$254,{"",2,3,4,5,6,7,8,9,10,11,12,13,14,15,16,17,18,19,20}&amp;$C100)*{1,2,3,4,5,6,7,8,9,10,11,12,13,14,15,16,17,18,19,20})</f>
        <v>0</v>
      </c>
      <c r="N100" s="259" cm="1">
        <f t="array" ref="N100">SUM(COUNTIF('LK HA'!$B$255:$AZ$261,{"",2,3,4,5,6,7,8,9,10,11,12,13,14,15,16,17,18,19,20}&amp;$C100)*{1,2,3,4,5,6,7,8,9,10,11,12,13,14,15,16,17,18,19,20})</f>
        <v>0</v>
      </c>
      <c r="O100" s="259" cm="1">
        <f t="array" ref="O100">SUM(COUNTIF('LK HA'!$B$262:$AZ$288,{"",2,3,4,5,6,7,8,9,10,11,12,13,14,15,16,17,18,19,20}&amp;$C100)*{1,2,3,4,5,6,7,8,9,10,11,12,13,14,15,16,17,18,19,20})</f>
        <v>0</v>
      </c>
      <c r="P100" s="259" cm="1">
        <f t="array" ref="P100">SUM(COUNTIF('LK HA'!$B$289:$AZ$304,{"",2,3,4,5,6,7,8,9,10,11,12,13,14,15,16,17,18,19,20}&amp;$C100)*{1,2,3,4,5,6,7,8,9,10,11,12,13,14,15,16,17,18,19,20})</f>
        <v>0</v>
      </c>
      <c r="Q100" s="259" cm="1">
        <f t="array" ref="Q100">SUM(COUNTIF('LK HA'!$B$305:$AZ$350,{"",2,3,4,5,6,7,8,9,10,11,12,13,14,15,16,17,18,19,20}&amp;$C100)*{1,2,3,4,5,6,7,8,9,10,11,12,13,14,15,16,17,18,19,20})</f>
        <v>0</v>
      </c>
      <c r="R100" s="259" cm="1">
        <f t="array" ref="R100">SUM(COUNTIF('LK HA'!$B$351:$AZ$375,{"",2,3,4,5,6,7,8,9,10,11,12,13,14,15,16,17,18,19,20}&amp;$C100)*{1,2,3,4,5,6,7,8,9,10,11,12,13,14,15,16,17,18,19,20})</f>
        <v>0</v>
      </c>
      <c r="S100" s="259" cm="1">
        <f t="array" ref="S100">SUM(COUNTIF('LK HA'!$B$376:$AZ$413,{"",2,3,4,5,6,7,8,9,10,11,12,13,14,15,16,17,18,19,20}&amp;$C100)*{1,2,3,4,5,6,7,8,9,10,11,12,13,14,15,16,17,18,19,20})</f>
        <v>0</v>
      </c>
      <c r="T100" s="259" cm="1">
        <f t="array" ref="T100">SUM(COUNTIF('LK HA'!$B$414:$AZ$460,{"",2,3,4,5,6,7,8,9,10,11,12,13,14,15,16,17,18,19,20}&amp;$C100)*{1,2,3,4,5,6,7,8,9,10,11,12,13,14,15,16,17,18,19,20})</f>
        <v>0</v>
      </c>
      <c r="U100" s="259" cm="1">
        <f t="array" ref="U100">SUM(COUNTIF('LK HA'!$B$461:$AZ$497,{"",2,3,4,5,6,7,8,9,10,11,12,13,14,15,16,17,18,19,20}&amp;$C100)*{1,2,3,4,5,6,7,8,9,10,11,12,13,14,15,16,17,18,19,20})</f>
        <v>0</v>
      </c>
      <c r="V100" s="259" cm="1">
        <f t="array" ref="V100">SUM(COUNTIF('LK HA'!$B$498:$AZ$553,{"",2,3,4,5,6,7,8,9,10,11,12,13,14,15,16,17,18,19,20}&amp;$C100)*{1,2,3,4,5,6,7,8,9,10,11,12,13,14,15,16,17,18,19,20})</f>
        <v>0</v>
      </c>
      <c r="W100" s="259" cm="1">
        <f t="array" ref="W100">SUM(COUNTIF('LK HA'!$B$554:$AZ$585,{"",2,3,4,5,6,7,8,9,10,11,12,13,14,15,16,17,18,19,20}&amp;$C100)*{1,2,3,4,5,6,7,8,9,10,11,12,13,14,15,16,17,18,19,20})</f>
        <v>0</v>
      </c>
      <c r="X100" s="259" cm="1">
        <f t="array" ref="X100">SUM(COUNTIF('LK HA'!$B$586:$AZ$609,{"",2,3,4,5,6,7,8,9,10,11,12,13,14,15,16,17,18,19,20}&amp;$C100)*{1,2,3,4,5,6,7,8,9,10,11,12,13,14,15,16,17,18,19,20})</f>
        <v>0</v>
      </c>
      <c r="Y100" s="259" cm="1">
        <f t="array" ref="Y100">SUM(COUNTIF('LK HA'!$B$610:$AZ$616,{"",2,3,4,5,6,7,8,9,10,11,12,13,14,15,16,17,18,19,20}&amp;$C100)*{1,2,3,4,5,6,7,8,9,10,11,12,13,14,15,16,17,18,19,20})</f>
        <v>0</v>
      </c>
      <c r="Z100" s="259" cm="1">
        <f t="array" ref="Z100">SUM(COUNTIF('LK HA'!$B$617:$AZ$625,{"",2,3,4,5,6,7,8,9,10,11,12,13,14,15,16,17,18,19,20}&amp;$C100)*{1,2,3,4,5,6,7,8,9,10,11,12,13,14,15,16,17,18,19,20})</f>
        <v>0</v>
      </c>
      <c r="AA100" s="259" cm="1">
        <f t="array" ref="AA100">SUM(COUNTIF('LK HA'!$B$626:$AZ$633,{"",2,3,4,5,6,7,8,9,10,11,12,13,14,15,16,17,18,19,20}&amp;$C100)*{1,2,3,4,5,6,7,8,9,10,11,12,13,14,15,16,17,18,19,20})</f>
        <v>0</v>
      </c>
      <c r="AB100" s="259" cm="1">
        <f t="array" ref="AB100">SUM(COUNTIF('LK HA'!$B$634:$AZ$646,{"",2,3,4,5,6,7,8,9,10,11,12,13,14,15,16,17,18,19,20}&amp;$C100)*{1,2,3,4,5,6,7,8,9,10,11,12,13,14,15,16,17,18,19,20})</f>
        <v>0</v>
      </c>
      <c r="AC100" s="259" cm="1">
        <f t="array" ref="AC100">SUM(COUNTIF('LK HA'!$B$647:$AZ$677,{"",2,3,4,5,6,7,8,9,10,11,12,13,14,15,16,17,18,19,20}&amp;$C100)*{1,2,3,4,5,6,7,8,9,10,11,12,13,14,15,16,17,18,19,20})</f>
        <v>0</v>
      </c>
      <c r="AD100" s="259" cm="1">
        <f t="array" ref="AD100">SUM(COUNTIF('LK HA'!$B$678:$AZ$692,{"",2,3,4,5,6,7,8,9,10,11,12,13,14,15,16,17,18,19,20}&amp;$C100)*{1,2,3,4,5,6,7,8,9,10,11,12,13,14,15,16,17,18,19,20})</f>
        <v>0</v>
      </c>
      <c r="AE100" s="259" cm="1">
        <f t="array" ref="AE100">SUM(COUNTIF('LK HA'!$B$693:$AZ$700,{"",2,3,4,5,6,7,8,9,10,11,12,13,14,15,16,17,18,19,20}&amp;$C100)*{1,2,3,4,5,6,7,8,9,10,11,12,13,14,15,16,17,18,19,20})</f>
        <v>0</v>
      </c>
      <c r="AF100" s="259" cm="1">
        <f t="array" ref="AF100">SUM(COUNTIF('LK HA'!$B$701:$AZ$719,{"",2,3,4,5,6,7,8,9,10,11,12,13,14,15,16,17,18,19,20}&amp;$C100)*{1,2,3,4,5,6,7,8,9,10,11,12,13,14,15,16,17,18,19,20})</f>
        <v>0</v>
      </c>
      <c r="AG100" s="259" cm="1">
        <f t="array" ref="AG100">SUM(COUNTIF('LK HA'!$B$720:$AZ$728,{"",2,3,4,5,6,7,8,9,10,11,12,13,14,15,16,17,18,19,20}&amp;$C100)*{1,2,3,4,5,6,7,8,9,10,11,12,13,14,15,16,17,18,19,20})</f>
        <v>0</v>
      </c>
      <c r="AH100" s="259" cm="1">
        <f t="array" ref="AH100">SUM(COUNTIF('LK HA'!$B$729:$AZ$737,{"",2,3,4,5,6,7,8,9,10,11,12,13,14,15,16,17,18,19,20}&amp;$C100)*{1,2,3,4,5,6,7,8,9,10,11,12,13,14,15,16,17,18,19,20})</f>
        <v>0</v>
      </c>
      <c r="AI100" s="259" cm="1">
        <f t="array" ref="AI100">SUM(COUNTIF('LK HA'!$B$738:$AZ$744,{"",2,3,4,5,6,7,8,9,10,11,12,13,14,15,16,17,18,19,20}&amp;$C100)*{1,2,3,4,5,6,7,8,9,10,11,12,13,14,15,16,17,18,19,20})</f>
        <v>0</v>
      </c>
      <c r="AJ100" s="259" cm="1">
        <f t="array" ref="AJ100">SUM(COUNTIF('LK HA'!$B$745:$AZ$751,{"",2,3,4,5,6,7,8,9,10,11,12,13,14,15,16,17,18,19,20}&amp;$C100)*{1,2,3,4,5,6,7,8,9,10,11,12,13,14,15,16,17,18,19,20})</f>
        <v>0</v>
      </c>
      <c r="AK100" s="259" cm="1">
        <f t="array" ref="AK100">SUM(COUNTIF('LK HA'!$B$752:$AZ$765,{"",2,3,4,5,6,7,8,9,10,11,12,13,14,15,16,17,18,19,20}&amp;$C100)*{1,2,3,4,5,6,7,8,9,10,11,12,13,14,15,16,17,18,19,20})</f>
        <v>0</v>
      </c>
      <c r="AL100" s="259" cm="1">
        <f t="array" ref="AL100">SUM(COUNTIF('LK HA'!$B$766:$AZ$773,{"",2,3,4,5,6,7,8,9,10,11,12,13,14,15,16,17,18,19,20}&amp;$C100)*{1,2,3,4,5,6,7,8,9,10,11,12,13,14,15,16,17,18,19,20})</f>
        <v>0</v>
      </c>
      <c r="AM100" s="259" cm="1">
        <f t="array" ref="AM100">SUM(COUNTIF('LK HA'!$B$774:$AZ$791,{"",2,3,4,5,6,7,8,9,10,11,12,13,14,15,16,17,18,19,20}&amp;$C100)*{1,2,3,4,5,6,7,8,9,10,11,12,13,14,15,16,17,18,19,20})</f>
        <v>0</v>
      </c>
      <c r="AN100" s="346">
        <f t="shared" si="15"/>
        <v>1</v>
      </c>
      <c r="AO100" s="119"/>
      <c r="AP100" s="259" cm="1">
        <f t="array" ref="AP100">SUM(COUNTIF('LK HA'!$B$7:$AZ$791,{"",2,3,4,5,6,7,8,9,10,11,12,13,14,15,16,17,18,19,20}&amp;$C100)*{1,2,3,4,5,6,7,8,9,10,11,12,13,14,15,16,17,18,19,20})</f>
        <v>1</v>
      </c>
    </row>
    <row r="101" spans="1:42" s="39" customFormat="1" ht="15.6">
      <c r="A101" s="40">
        <f>IF(AN101=0,"ẩn",MAX($A$5:$A100)+1)</f>
        <v>38</v>
      </c>
      <c r="B101" s="41" t="s">
        <v>965</v>
      </c>
      <c r="C101" s="42" t="s">
        <v>966</v>
      </c>
      <c r="D101" s="42" t="s">
        <v>7</v>
      </c>
      <c r="E101" s="258" cm="1">
        <f t="array" ref="E101">SUM(COUNTIF('LK HA'!$B$7:$AZ$64,{"",2,3,4,5,6,7,8,9,10,11,12,13,14,15,16,17,18,19,20}&amp;$C101)*{1,2,3,4,5,6,7,8,9,10,11,12,13,14,15,16,17,18,19,20})</f>
        <v>0</v>
      </c>
      <c r="F101" s="258" cm="1">
        <f t="array" ref="F101">SUM(COUNTIF('LK HA'!$B$65:$AZ$75,{"",2,3,4,5,6,7,8,9,10,11,12,13,14,15,16,17,18,19,20}&amp;$C101)*{1,2,3,4,5,6,7,8,9,10,11,12,13,14,15,16,17,18,19,20})</f>
        <v>0</v>
      </c>
      <c r="G101" s="258" cm="1">
        <f t="array" ref="G101">SUM(COUNTIF('LK HA'!$B$76:$AZ$96,{"",2,3,4,5,6,7,8,9,10,11,12,13,14,15,16,17,18,19,20}&amp;$C101)*{1,2,3,4,5,6,7,8,9,10,11,12,13,14,15,16,17,18,19,20})</f>
        <v>0</v>
      </c>
      <c r="H101" s="258" cm="1">
        <f t="array" ref="H101">SUM(COUNTIF('LK HA'!$B$97:$AZ$160,{"",2,3,4,5,6,7,8,9,10,11,12,13,14,15,16,17,18,19,20}&amp;$C101)*{1,2,3,4,5,6,7,8,9,10,11,12,13,14,15,16,17,18,19,20})</f>
        <v>0</v>
      </c>
      <c r="I101" s="258" cm="1">
        <f t="array" ref="I101">SUM(COUNTIF('LK HA'!$B$161:$AZ$164,{"",2,3,4,5,6,7,8,9,10,11,12,13,14,15,16,17,18,19,20}&amp;$C101)*{1,2,3,4,5,6,7,8,9,10,11,12,13,14,15,16,17,18,19,20})</f>
        <v>0</v>
      </c>
      <c r="J101" s="258" cm="1">
        <f t="array" ref="J101">SUM(COUNTIF('LK HA'!$B$165:$AZ$182,{"",2,3,4,5,6,7,8,9,10,11,12,13,14,15,16,17,18,19,20}&amp;$C101)*{1,2,3,4,5,6,7,8,9,10,11,12,13,14,15,16,17,18,19,20})</f>
        <v>0</v>
      </c>
      <c r="K101" s="258">
        <f>SUM(COUNTIF('LK HA'!$B$183:$AZ$209,{"",2,3,4,5,6,7,8,9,10,11,12,13,14,15,16,17,18,19,20}&amp;$C101)*{1,2,3,4,5,6,7,8,9,10,11,12,13,14,15,16,17,18,19,20})</f>
        <v>2</v>
      </c>
      <c r="L101" s="258" cm="1">
        <f t="array" ref="L101">SUM(COUNTIF('LK HA'!$B$210:$AZ$235,{"",2,3,4,5,6,7,8,9,10,11,12,13,14,15,16,17,18,19,20}&amp;$C101)*{1,2,3,4,5,6,7,8,9,10,11,12,13,14,15,16,17,18,19,20})</f>
        <v>0</v>
      </c>
      <c r="M101" s="258" cm="1">
        <f t="array" ref="M101">SUM(COUNTIF('LK HA'!$B$236:$AZ$254,{"",2,3,4,5,6,7,8,9,10,11,12,13,14,15,16,17,18,19,20}&amp;$C101)*{1,2,3,4,5,6,7,8,9,10,11,12,13,14,15,16,17,18,19,20})</f>
        <v>0</v>
      </c>
      <c r="N101" s="258" cm="1">
        <f t="array" ref="N101">SUM(COUNTIF('LK HA'!$B$255:$AZ$261,{"",2,3,4,5,6,7,8,9,10,11,12,13,14,15,16,17,18,19,20}&amp;$C101)*{1,2,3,4,5,6,7,8,9,10,11,12,13,14,15,16,17,18,19,20})</f>
        <v>0</v>
      </c>
      <c r="O101" s="258" cm="1">
        <f t="array" ref="O101">SUM(COUNTIF('LK HA'!$B$262:$AZ$288,{"",2,3,4,5,6,7,8,9,10,11,12,13,14,15,16,17,18,19,20}&amp;$C101)*{1,2,3,4,5,6,7,8,9,10,11,12,13,14,15,16,17,18,19,20})</f>
        <v>11</v>
      </c>
      <c r="P101" s="258" cm="1">
        <f t="array" ref="P101">SUM(COUNTIF('LK HA'!$B$289:$AZ$304,{"",2,3,4,5,6,7,8,9,10,11,12,13,14,15,16,17,18,19,20}&amp;$C101)*{1,2,3,4,5,6,7,8,9,10,11,12,13,14,15,16,17,18,19,20})</f>
        <v>0</v>
      </c>
      <c r="Q101" s="258" cm="1">
        <f t="array" ref="Q101">SUM(COUNTIF('LK HA'!$B$305:$AZ$350,{"",2,3,4,5,6,7,8,9,10,11,12,13,14,15,16,17,18,19,20}&amp;$C101)*{1,2,3,4,5,6,7,8,9,10,11,12,13,14,15,16,17,18,19,20})</f>
        <v>0</v>
      </c>
      <c r="R101" s="258" cm="1">
        <f t="array" ref="R101">SUM(COUNTIF('LK HA'!$B$351:$AZ$375,{"",2,3,4,5,6,7,8,9,10,11,12,13,14,15,16,17,18,19,20}&amp;$C101)*{1,2,3,4,5,6,7,8,9,10,11,12,13,14,15,16,17,18,19,20})</f>
        <v>0</v>
      </c>
      <c r="S101" s="258" cm="1">
        <f t="array" ref="S101">SUM(COUNTIF('LK HA'!$B$376:$AZ$413,{"",2,3,4,5,6,7,8,9,10,11,12,13,14,15,16,17,18,19,20}&amp;$C101)*{1,2,3,4,5,6,7,8,9,10,11,12,13,14,15,16,17,18,19,20})</f>
        <v>1</v>
      </c>
      <c r="T101" s="258" cm="1">
        <f t="array" ref="T101">SUM(COUNTIF('LK HA'!$B$414:$AZ$460,{"",2,3,4,5,6,7,8,9,10,11,12,13,14,15,16,17,18,19,20}&amp;$C101)*{1,2,3,4,5,6,7,8,9,10,11,12,13,14,15,16,17,18,19,20})</f>
        <v>0</v>
      </c>
      <c r="U101" s="258" cm="1">
        <f t="array" ref="U101">SUM(COUNTIF('LK HA'!$B$461:$AZ$497,{"",2,3,4,5,6,7,8,9,10,11,12,13,14,15,16,17,18,19,20}&amp;$C101)*{1,2,3,4,5,6,7,8,9,10,11,12,13,14,15,16,17,18,19,20})</f>
        <v>0</v>
      </c>
      <c r="V101" s="258" cm="1">
        <f t="array" ref="V101">SUM(COUNTIF('LK HA'!$B$498:$AZ$553,{"",2,3,4,5,6,7,8,9,10,11,12,13,14,15,16,17,18,19,20}&amp;$C101)*{1,2,3,4,5,6,7,8,9,10,11,12,13,14,15,16,17,18,19,20})</f>
        <v>0</v>
      </c>
      <c r="W101" s="258" cm="1">
        <f t="array" ref="W101">SUM(COUNTIF('LK HA'!$B$554:$AZ$585,{"",2,3,4,5,6,7,8,9,10,11,12,13,14,15,16,17,18,19,20}&amp;$C101)*{1,2,3,4,5,6,7,8,9,10,11,12,13,14,15,16,17,18,19,20})</f>
        <v>0</v>
      </c>
      <c r="X101" s="258" cm="1">
        <f t="array" ref="X101">SUM(COUNTIF('LK HA'!$B$586:$AZ$609,{"",2,3,4,5,6,7,8,9,10,11,12,13,14,15,16,17,18,19,20}&amp;$C101)*{1,2,3,4,5,6,7,8,9,10,11,12,13,14,15,16,17,18,19,20})</f>
        <v>0</v>
      </c>
      <c r="Y101" s="258" cm="1">
        <f t="array" ref="Y101">SUM(COUNTIF('LK HA'!$B$610:$AZ$616,{"",2,3,4,5,6,7,8,9,10,11,12,13,14,15,16,17,18,19,20}&amp;$C101)*{1,2,3,4,5,6,7,8,9,10,11,12,13,14,15,16,17,18,19,20})</f>
        <v>0</v>
      </c>
      <c r="Z101" s="258" cm="1">
        <f t="array" ref="Z101">SUM(COUNTIF('LK HA'!$B$617:$AZ$625,{"",2,3,4,5,6,7,8,9,10,11,12,13,14,15,16,17,18,19,20}&amp;$C101)*{1,2,3,4,5,6,7,8,9,10,11,12,13,14,15,16,17,18,19,20})</f>
        <v>0</v>
      </c>
      <c r="AA101" s="258" cm="1">
        <f t="array" ref="AA101">SUM(COUNTIF('LK HA'!$B$626:$AZ$633,{"",2,3,4,5,6,7,8,9,10,11,12,13,14,15,16,17,18,19,20}&amp;$C101)*{1,2,3,4,5,6,7,8,9,10,11,12,13,14,15,16,17,18,19,20})</f>
        <v>0</v>
      </c>
      <c r="AB101" s="258" cm="1">
        <f t="array" ref="AB101">SUM(COUNTIF('LK HA'!$B$634:$AZ$646,{"",2,3,4,5,6,7,8,9,10,11,12,13,14,15,16,17,18,19,20}&amp;$C101)*{1,2,3,4,5,6,7,8,9,10,11,12,13,14,15,16,17,18,19,20})</f>
        <v>9</v>
      </c>
      <c r="AC101" s="258" cm="1">
        <f t="array" ref="AC101">SUM(COUNTIF('LK HA'!$B$647:$AZ$677,{"",2,3,4,5,6,7,8,9,10,11,12,13,14,15,16,17,18,19,20}&amp;$C101)*{1,2,3,4,5,6,7,8,9,10,11,12,13,14,15,16,17,18,19,20})</f>
        <v>14</v>
      </c>
      <c r="AD101" s="258" cm="1">
        <f t="array" ref="AD101">SUM(COUNTIF('LK HA'!$B$678:$AZ$692,{"",2,3,4,5,6,7,8,9,10,11,12,13,14,15,16,17,18,19,20}&amp;$C101)*{1,2,3,4,5,6,7,8,9,10,11,12,13,14,15,16,17,18,19,20})</f>
        <v>0</v>
      </c>
      <c r="AE101" s="258" cm="1">
        <f t="array" ref="AE101">SUM(COUNTIF('LK HA'!$B$693:$AZ$700,{"",2,3,4,5,6,7,8,9,10,11,12,13,14,15,16,17,18,19,20}&amp;$C101)*{1,2,3,4,5,6,7,8,9,10,11,12,13,14,15,16,17,18,19,20})</f>
        <v>0</v>
      </c>
      <c r="AF101" s="258" cm="1">
        <f t="array" ref="AF101">SUM(COUNTIF('LK HA'!$B$701:$AZ$719,{"",2,3,4,5,6,7,8,9,10,11,12,13,14,15,16,17,18,19,20}&amp;$C101)*{1,2,3,4,5,6,7,8,9,10,11,12,13,14,15,16,17,18,19,20})</f>
        <v>0</v>
      </c>
      <c r="AG101" s="258" cm="1">
        <f t="array" ref="AG101">SUM(COUNTIF('LK HA'!$B$720:$AZ$728,{"",2,3,4,5,6,7,8,9,10,11,12,13,14,15,16,17,18,19,20}&amp;$C101)*{1,2,3,4,5,6,7,8,9,10,11,12,13,14,15,16,17,18,19,20})</f>
        <v>0</v>
      </c>
      <c r="AH101" s="258" cm="1">
        <f t="array" ref="AH101">SUM(COUNTIF('LK HA'!$B$729:$AZ$737,{"",2,3,4,5,6,7,8,9,10,11,12,13,14,15,16,17,18,19,20}&amp;$C101)*{1,2,3,4,5,6,7,8,9,10,11,12,13,14,15,16,17,18,19,20})</f>
        <v>0</v>
      </c>
      <c r="AI101" s="258" cm="1">
        <f t="array" ref="AI101">SUM(COUNTIF('LK HA'!$B$738:$AZ$744,{"",2,3,4,5,6,7,8,9,10,11,12,13,14,15,16,17,18,19,20}&amp;$C101)*{1,2,3,4,5,6,7,8,9,10,11,12,13,14,15,16,17,18,19,20})</f>
        <v>0</v>
      </c>
      <c r="AJ101" s="258" cm="1">
        <f t="array" ref="AJ101">SUM(COUNTIF('LK HA'!$B$745:$AZ$751,{"",2,3,4,5,6,7,8,9,10,11,12,13,14,15,16,17,18,19,20}&amp;$C101)*{1,2,3,4,5,6,7,8,9,10,11,12,13,14,15,16,17,18,19,20})</f>
        <v>0</v>
      </c>
      <c r="AK101" s="258" cm="1">
        <f t="array" ref="AK101">SUM(COUNTIF('LK HA'!$B$752:$AZ$765,{"",2,3,4,5,6,7,8,9,10,11,12,13,14,15,16,17,18,19,20}&amp;$C101)*{1,2,3,4,5,6,7,8,9,10,11,12,13,14,15,16,17,18,19,20})</f>
        <v>0</v>
      </c>
      <c r="AL101" s="258" cm="1">
        <f t="array" ref="AL101">SUM(COUNTIF('LK HA'!$B$766:$AZ$773,{"",2,3,4,5,6,7,8,9,10,11,12,13,14,15,16,17,18,19,20}&amp;$C101)*{1,2,3,4,5,6,7,8,9,10,11,12,13,14,15,16,17,18,19,20})</f>
        <v>0</v>
      </c>
      <c r="AM101" s="258" cm="1">
        <f t="array" ref="AM101">SUM(COUNTIF('LK HA'!$B$774:$AZ$791,{"",2,3,4,5,6,7,8,9,10,11,12,13,14,15,16,17,18,19,20}&amp;$C101)*{1,2,3,4,5,6,7,8,9,10,11,12,13,14,15,16,17,18,19,20})</f>
        <v>0</v>
      </c>
      <c r="AN101" s="347">
        <f t="shared" si="15"/>
        <v>37</v>
      </c>
      <c r="AO101" s="47"/>
      <c r="AP101" s="258" cm="1">
        <f t="array" ref="AP101">SUM(COUNTIF('LK HA'!$B$7:$AZ$791,{"",2,3,4,5,6,7,8,9,10,11,12,13,14,15,16,17,18,19,20}&amp;$C101)*{1,2,3,4,5,6,7,8,9,10,11,12,13,14,15,16,17,18,19,20})</f>
        <v>37</v>
      </c>
    </row>
    <row r="102" spans="1:42" s="39" customFormat="1" ht="15.6">
      <c r="A102" s="40">
        <f>IF(AN102=0,"ẩn",MAX($A$5:$A101)+1)</f>
        <v>39</v>
      </c>
      <c r="B102" s="41" t="s">
        <v>280</v>
      </c>
      <c r="C102" s="42" t="s">
        <v>281</v>
      </c>
      <c r="D102" s="42" t="s">
        <v>7</v>
      </c>
      <c r="E102" s="258" cm="1">
        <f t="array" ref="E102">SUM(COUNTIF('LK HA'!$B$7:$AZ$64,{"",2,3,4,5,6,7,8,9,10,11,12,13,14,15,16,17,18,19,20}&amp;$C102)*{1,2,3,4,5,6,7,8,9,10,11,12,13,14,15,16,17,18,19,20})</f>
        <v>0</v>
      </c>
      <c r="F102" s="258" cm="1">
        <f t="array" ref="F102">SUM(COUNTIF('LK HA'!$B$65:$AZ$75,{"",2,3,4,5,6,7,8,9,10,11,12,13,14,15,16,17,18,19,20}&amp;$C102)*{1,2,3,4,5,6,7,8,9,10,11,12,13,14,15,16,17,18,19,20})</f>
        <v>0</v>
      </c>
      <c r="G102" s="258" cm="1">
        <f t="array" ref="G102">SUM(COUNTIF('LK HA'!$B$76:$AZ$96,{"",2,3,4,5,6,7,8,9,10,11,12,13,14,15,16,17,18,19,20}&amp;$C102)*{1,2,3,4,5,6,7,8,9,10,11,12,13,14,15,16,17,18,19,20})</f>
        <v>3</v>
      </c>
      <c r="H102" s="258" cm="1">
        <f t="array" ref="H102">SUM(COUNTIF('LK HA'!$B$97:$AZ$160,{"",2,3,4,5,6,7,8,9,10,11,12,13,14,15,16,17,18,19,20}&amp;$C102)*{1,2,3,4,5,6,7,8,9,10,11,12,13,14,15,16,17,18,19,20})</f>
        <v>0</v>
      </c>
      <c r="I102" s="258" cm="1">
        <f t="array" ref="I102">SUM(COUNTIF('LK HA'!$B$161:$AZ$164,{"",2,3,4,5,6,7,8,9,10,11,12,13,14,15,16,17,18,19,20}&amp;$C102)*{1,2,3,4,5,6,7,8,9,10,11,12,13,14,15,16,17,18,19,20})</f>
        <v>0</v>
      </c>
      <c r="J102" s="258" cm="1">
        <f t="array" ref="J102">SUM(COUNTIF('LK HA'!$B$165:$AZ$182,{"",2,3,4,5,6,7,8,9,10,11,12,13,14,15,16,17,18,19,20}&amp;$C102)*{1,2,3,4,5,6,7,8,9,10,11,12,13,14,15,16,17,18,19,20})</f>
        <v>0</v>
      </c>
      <c r="K102" s="258">
        <f>SUM(COUNTIF('LK HA'!$B$183:$AZ$209,{"",2,3,4,5,6,7,8,9,10,11,12,13,14,15,16,17,18,19,20}&amp;$C102)*{1,2,3,4,5,6,7,8,9,10,11,12,13,14,15,16,17,18,19,20})</f>
        <v>0</v>
      </c>
      <c r="L102" s="258" cm="1">
        <f t="array" ref="L102">SUM(COUNTIF('LK HA'!$B$210:$AZ$235,{"",2,3,4,5,6,7,8,9,10,11,12,13,14,15,16,17,18,19,20}&amp;$C102)*{1,2,3,4,5,6,7,8,9,10,11,12,13,14,15,16,17,18,19,20})</f>
        <v>0</v>
      </c>
      <c r="M102" s="258" cm="1">
        <f t="array" ref="M102">SUM(COUNTIF('LK HA'!$B$236:$AZ$254,{"",2,3,4,5,6,7,8,9,10,11,12,13,14,15,16,17,18,19,20}&amp;$C102)*{1,2,3,4,5,6,7,8,9,10,11,12,13,14,15,16,17,18,19,20})</f>
        <v>0</v>
      </c>
      <c r="N102" s="258" cm="1">
        <f t="array" ref="N102">SUM(COUNTIF('LK HA'!$B$255:$AZ$261,{"",2,3,4,5,6,7,8,9,10,11,12,13,14,15,16,17,18,19,20}&amp;$C102)*{1,2,3,4,5,6,7,8,9,10,11,12,13,14,15,16,17,18,19,20})</f>
        <v>0</v>
      </c>
      <c r="O102" s="258" cm="1">
        <f t="array" ref="O102">SUM(COUNTIF('LK HA'!$B$262:$AZ$288,{"",2,3,4,5,6,7,8,9,10,11,12,13,14,15,16,17,18,19,20}&amp;$C102)*{1,2,3,4,5,6,7,8,9,10,11,12,13,14,15,16,17,18,19,20})</f>
        <v>0</v>
      </c>
      <c r="P102" s="258" cm="1">
        <f t="array" ref="P102">SUM(COUNTIF('LK HA'!$B$289:$AZ$304,{"",2,3,4,5,6,7,8,9,10,11,12,13,14,15,16,17,18,19,20}&amp;$C102)*{1,2,3,4,5,6,7,8,9,10,11,12,13,14,15,16,17,18,19,20})</f>
        <v>0</v>
      </c>
      <c r="Q102" s="258" cm="1">
        <f t="array" ref="Q102">SUM(COUNTIF('LK HA'!$B$305:$AZ$350,{"",2,3,4,5,6,7,8,9,10,11,12,13,14,15,16,17,18,19,20}&amp;$C102)*{1,2,3,4,5,6,7,8,9,10,11,12,13,14,15,16,17,18,19,20})</f>
        <v>0</v>
      </c>
      <c r="R102" s="258" cm="1">
        <f t="array" ref="R102">SUM(COUNTIF('LK HA'!$B$351:$AZ$375,{"",2,3,4,5,6,7,8,9,10,11,12,13,14,15,16,17,18,19,20}&amp;$C102)*{1,2,3,4,5,6,7,8,9,10,11,12,13,14,15,16,17,18,19,20})</f>
        <v>0</v>
      </c>
      <c r="S102" s="258" cm="1">
        <f t="array" ref="S102">SUM(COUNTIF('LK HA'!$B$376:$AZ$413,{"",2,3,4,5,6,7,8,9,10,11,12,13,14,15,16,17,18,19,20}&amp;$C102)*{1,2,3,4,5,6,7,8,9,10,11,12,13,14,15,16,17,18,19,20})</f>
        <v>0</v>
      </c>
      <c r="T102" s="258" cm="1">
        <f t="array" ref="T102">SUM(COUNTIF('LK HA'!$B$414:$AZ$460,{"",2,3,4,5,6,7,8,9,10,11,12,13,14,15,16,17,18,19,20}&amp;$C102)*{1,2,3,4,5,6,7,8,9,10,11,12,13,14,15,16,17,18,19,20})</f>
        <v>0</v>
      </c>
      <c r="U102" s="258" cm="1">
        <f t="array" ref="U102">SUM(COUNTIF('LK HA'!$B$461:$AZ$497,{"",2,3,4,5,6,7,8,9,10,11,12,13,14,15,16,17,18,19,20}&amp;$C102)*{1,2,3,4,5,6,7,8,9,10,11,12,13,14,15,16,17,18,19,20})</f>
        <v>0</v>
      </c>
      <c r="V102" s="258" cm="1">
        <f t="array" ref="V102">SUM(COUNTIF('LK HA'!$B$498:$AZ$553,{"",2,3,4,5,6,7,8,9,10,11,12,13,14,15,16,17,18,19,20}&amp;$C102)*{1,2,3,4,5,6,7,8,9,10,11,12,13,14,15,16,17,18,19,20})</f>
        <v>0</v>
      </c>
      <c r="W102" s="258" cm="1">
        <f t="array" ref="W102">SUM(COUNTIF('LK HA'!$B$554:$AZ$585,{"",2,3,4,5,6,7,8,9,10,11,12,13,14,15,16,17,18,19,20}&amp;$C102)*{1,2,3,4,5,6,7,8,9,10,11,12,13,14,15,16,17,18,19,20})</f>
        <v>0</v>
      </c>
      <c r="X102" s="258" cm="1">
        <f t="array" ref="X102">SUM(COUNTIF('LK HA'!$B$586:$AZ$609,{"",2,3,4,5,6,7,8,9,10,11,12,13,14,15,16,17,18,19,20}&amp;$C102)*{1,2,3,4,5,6,7,8,9,10,11,12,13,14,15,16,17,18,19,20})</f>
        <v>2</v>
      </c>
      <c r="Y102" s="258" cm="1">
        <f t="array" ref="Y102">SUM(COUNTIF('LK HA'!$B$610:$AZ$616,{"",2,3,4,5,6,7,8,9,10,11,12,13,14,15,16,17,18,19,20}&amp;$C102)*{1,2,3,4,5,6,7,8,9,10,11,12,13,14,15,16,17,18,19,20})</f>
        <v>0</v>
      </c>
      <c r="Z102" s="258" cm="1">
        <f t="array" ref="Z102">SUM(COUNTIF('LK HA'!$B$617:$AZ$625,{"",2,3,4,5,6,7,8,9,10,11,12,13,14,15,16,17,18,19,20}&amp;$C102)*{1,2,3,4,5,6,7,8,9,10,11,12,13,14,15,16,17,18,19,20})</f>
        <v>0</v>
      </c>
      <c r="AA102" s="258" cm="1">
        <f t="array" ref="AA102">SUM(COUNTIF('LK HA'!$B$626:$AZ$633,{"",2,3,4,5,6,7,8,9,10,11,12,13,14,15,16,17,18,19,20}&amp;$C102)*{1,2,3,4,5,6,7,8,9,10,11,12,13,14,15,16,17,18,19,20})</f>
        <v>0</v>
      </c>
      <c r="AB102" s="258" cm="1">
        <f t="array" ref="AB102">SUM(COUNTIF('LK HA'!$B$634:$AZ$646,{"",2,3,4,5,6,7,8,9,10,11,12,13,14,15,16,17,18,19,20}&amp;$C102)*{1,2,3,4,5,6,7,8,9,10,11,12,13,14,15,16,17,18,19,20})</f>
        <v>0</v>
      </c>
      <c r="AC102" s="258" cm="1">
        <f t="array" ref="AC102">SUM(COUNTIF('LK HA'!$B$647:$AZ$677,{"",2,3,4,5,6,7,8,9,10,11,12,13,14,15,16,17,18,19,20}&amp;$C102)*{1,2,3,4,5,6,7,8,9,10,11,12,13,14,15,16,17,18,19,20})</f>
        <v>6</v>
      </c>
      <c r="AD102" s="258" cm="1">
        <f t="array" ref="AD102">SUM(COUNTIF('LK HA'!$B$678:$AZ$692,{"",2,3,4,5,6,7,8,9,10,11,12,13,14,15,16,17,18,19,20}&amp;$C102)*{1,2,3,4,5,6,7,8,9,10,11,12,13,14,15,16,17,18,19,20})</f>
        <v>0</v>
      </c>
      <c r="AE102" s="258" cm="1">
        <f t="array" ref="AE102">SUM(COUNTIF('LK HA'!$B$693:$AZ$700,{"",2,3,4,5,6,7,8,9,10,11,12,13,14,15,16,17,18,19,20}&amp;$C102)*{1,2,3,4,5,6,7,8,9,10,11,12,13,14,15,16,17,18,19,20})</f>
        <v>0</v>
      </c>
      <c r="AF102" s="258" cm="1">
        <f t="array" ref="AF102">SUM(COUNTIF('LK HA'!$B$701:$AZ$719,{"",2,3,4,5,6,7,8,9,10,11,12,13,14,15,16,17,18,19,20}&amp;$C102)*{1,2,3,4,5,6,7,8,9,10,11,12,13,14,15,16,17,18,19,20})</f>
        <v>0</v>
      </c>
      <c r="AG102" s="258" cm="1">
        <f t="array" ref="AG102">SUM(COUNTIF('LK HA'!$B$720:$AZ$728,{"",2,3,4,5,6,7,8,9,10,11,12,13,14,15,16,17,18,19,20}&amp;$C102)*{1,2,3,4,5,6,7,8,9,10,11,12,13,14,15,16,17,18,19,20})</f>
        <v>0</v>
      </c>
      <c r="AH102" s="258" cm="1">
        <f t="array" ref="AH102">SUM(COUNTIF('LK HA'!$B$729:$AZ$737,{"",2,3,4,5,6,7,8,9,10,11,12,13,14,15,16,17,18,19,20}&amp;$C102)*{1,2,3,4,5,6,7,8,9,10,11,12,13,14,15,16,17,18,19,20})</f>
        <v>0</v>
      </c>
      <c r="AI102" s="258" cm="1">
        <f t="array" ref="AI102">SUM(COUNTIF('LK HA'!$B$738:$AZ$744,{"",2,3,4,5,6,7,8,9,10,11,12,13,14,15,16,17,18,19,20}&amp;$C102)*{1,2,3,4,5,6,7,8,9,10,11,12,13,14,15,16,17,18,19,20})</f>
        <v>0</v>
      </c>
      <c r="AJ102" s="258" cm="1">
        <f t="array" ref="AJ102">SUM(COUNTIF('LK HA'!$B$745:$AZ$751,{"",2,3,4,5,6,7,8,9,10,11,12,13,14,15,16,17,18,19,20}&amp;$C102)*{1,2,3,4,5,6,7,8,9,10,11,12,13,14,15,16,17,18,19,20})</f>
        <v>0</v>
      </c>
      <c r="AK102" s="258" cm="1">
        <f t="array" ref="AK102">SUM(COUNTIF('LK HA'!$B$752:$AZ$765,{"",2,3,4,5,6,7,8,9,10,11,12,13,14,15,16,17,18,19,20}&amp;$C102)*{1,2,3,4,5,6,7,8,9,10,11,12,13,14,15,16,17,18,19,20})</f>
        <v>0</v>
      </c>
      <c r="AL102" s="258" cm="1">
        <f t="array" ref="AL102">SUM(COUNTIF('LK HA'!$B$766:$AZ$773,{"",2,3,4,5,6,7,8,9,10,11,12,13,14,15,16,17,18,19,20}&amp;$C102)*{1,2,3,4,5,6,7,8,9,10,11,12,13,14,15,16,17,18,19,20})</f>
        <v>0</v>
      </c>
      <c r="AM102" s="258" cm="1">
        <f t="array" ref="AM102">SUM(COUNTIF('LK HA'!$B$774:$AZ$791,{"",2,3,4,5,6,7,8,9,10,11,12,13,14,15,16,17,18,19,20}&amp;$C102)*{1,2,3,4,5,6,7,8,9,10,11,12,13,14,15,16,17,18,19,20})</f>
        <v>0</v>
      </c>
      <c r="AN102" s="347">
        <f t="shared" si="15"/>
        <v>11</v>
      </c>
      <c r="AO102" s="47"/>
      <c r="AP102" s="258" cm="1">
        <f t="array" ref="AP102">SUM(COUNTIF('LK HA'!$B$7:$AZ$791,{"",2,3,4,5,6,7,8,9,10,11,12,13,14,15,16,17,18,19,20}&amp;$C102)*{1,2,3,4,5,6,7,8,9,10,11,12,13,14,15,16,17,18,19,20})</f>
        <v>11</v>
      </c>
    </row>
    <row r="103" spans="1:42" s="39" customFormat="1" ht="15.6">
      <c r="A103" s="40">
        <f>IF(AN103=0,"ẩn",MAX($A$5:$A102)+1)</f>
        <v>40</v>
      </c>
      <c r="B103" s="41" t="s">
        <v>895</v>
      </c>
      <c r="C103" s="42" t="s">
        <v>896</v>
      </c>
      <c r="D103" s="42" t="s">
        <v>7</v>
      </c>
      <c r="E103" s="258" cm="1">
        <f t="array" ref="E103">SUM(COUNTIF('LK HA'!$B$7:$AZ$64,{"",2,3,4,5,6,7,8,9,10,11,12,13,14,15,16,17,18,19,20}&amp;$C103)*{1,2,3,4,5,6,7,8,9,10,11,12,13,14,15,16,17,18,19,20})</f>
        <v>0</v>
      </c>
      <c r="F103" s="258" cm="1">
        <f t="array" ref="F103">SUM(COUNTIF('LK HA'!$B$65:$AZ$75,{"",2,3,4,5,6,7,8,9,10,11,12,13,14,15,16,17,18,19,20}&amp;$C103)*{1,2,3,4,5,6,7,8,9,10,11,12,13,14,15,16,17,18,19,20})</f>
        <v>0</v>
      </c>
      <c r="G103" s="258" cm="1">
        <f t="array" ref="G103">SUM(COUNTIF('LK HA'!$B$76:$AZ$96,{"",2,3,4,5,6,7,8,9,10,11,12,13,14,15,16,17,18,19,20}&amp;$C103)*{1,2,3,4,5,6,7,8,9,10,11,12,13,14,15,16,17,18,19,20})</f>
        <v>1</v>
      </c>
      <c r="H103" s="258" cm="1">
        <f t="array" ref="H103">SUM(COUNTIF('LK HA'!$B$97:$AZ$160,{"",2,3,4,5,6,7,8,9,10,11,12,13,14,15,16,17,18,19,20}&amp;$C103)*{1,2,3,4,5,6,7,8,9,10,11,12,13,14,15,16,17,18,19,20})</f>
        <v>0</v>
      </c>
      <c r="I103" s="258" cm="1">
        <f t="array" ref="I103">SUM(COUNTIF('LK HA'!$B$161:$AZ$164,{"",2,3,4,5,6,7,8,9,10,11,12,13,14,15,16,17,18,19,20}&amp;$C103)*{1,2,3,4,5,6,7,8,9,10,11,12,13,14,15,16,17,18,19,20})</f>
        <v>0</v>
      </c>
      <c r="J103" s="258" cm="1">
        <f t="array" ref="J103">SUM(COUNTIF('LK HA'!$B$165:$AZ$182,{"",2,3,4,5,6,7,8,9,10,11,12,13,14,15,16,17,18,19,20}&amp;$C103)*{1,2,3,4,5,6,7,8,9,10,11,12,13,14,15,16,17,18,19,20})</f>
        <v>0</v>
      </c>
      <c r="K103" s="258">
        <f>SUM(COUNTIF('LK HA'!$B$183:$AZ$209,{"",2,3,4,5,6,7,8,9,10,11,12,13,14,15,16,17,18,19,20}&amp;$C103)*{1,2,3,4,5,6,7,8,9,10,11,12,13,14,15,16,17,18,19,20})</f>
        <v>0</v>
      </c>
      <c r="L103" s="258" cm="1">
        <f t="array" ref="L103">SUM(COUNTIF('LK HA'!$B$210:$AZ$235,{"",2,3,4,5,6,7,8,9,10,11,12,13,14,15,16,17,18,19,20}&amp;$C103)*{1,2,3,4,5,6,7,8,9,10,11,12,13,14,15,16,17,18,19,20})</f>
        <v>0</v>
      </c>
      <c r="M103" s="258" cm="1">
        <f t="array" ref="M103">SUM(COUNTIF('LK HA'!$B$236:$AZ$254,{"",2,3,4,5,6,7,8,9,10,11,12,13,14,15,16,17,18,19,20}&amp;$C103)*{1,2,3,4,5,6,7,8,9,10,11,12,13,14,15,16,17,18,19,20})</f>
        <v>0</v>
      </c>
      <c r="N103" s="258" cm="1">
        <f t="array" ref="N103">SUM(COUNTIF('LK HA'!$B$255:$AZ$261,{"",2,3,4,5,6,7,8,9,10,11,12,13,14,15,16,17,18,19,20}&amp;$C103)*{1,2,3,4,5,6,7,8,9,10,11,12,13,14,15,16,17,18,19,20})</f>
        <v>0</v>
      </c>
      <c r="O103" s="258" cm="1">
        <f t="array" ref="O103">SUM(COUNTIF('LK HA'!$B$262:$AZ$288,{"",2,3,4,5,6,7,8,9,10,11,12,13,14,15,16,17,18,19,20}&amp;$C103)*{1,2,3,4,5,6,7,8,9,10,11,12,13,14,15,16,17,18,19,20})</f>
        <v>0</v>
      </c>
      <c r="P103" s="258" cm="1">
        <f t="array" ref="P103">SUM(COUNTIF('LK HA'!$B$289:$AZ$304,{"",2,3,4,5,6,7,8,9,10,11,12,13,14,15,16,17,18,19,20}&amp;$C103)*{1,2,3,4,5,6,7,8,9,10,11,12,13,14,15,16,17,18,19,20})</f>
        <v>0</v>
      </c>
      <c r="Q103" s="258" cm="1">
        <f t="array" ref="Q103">SUM(COUNTIF('LK HA'!$B$305:$AZ$350,{"",2,3,4,5,6,7,8,9,10,11,12,13,14,15,16,17,18,19,20}&amp;$C103)*{1,2,3,4,5,6,7,8,9,10,11,12,13,14,15,16,17,18,19,20})</f>
        <v>0</v>
      </c>
      <c r="R103" s="258" cm="1">
        <f t="array" ref="R103">SUM(COUNTIF('LK HA'!$B$351:$AZ$375,{"",2,3,4,5,6,7,8,9,10,11,12,13,14,15,16,17,18,19,20}&amp;$C103)*{1,2,3,4,5,6,7,8,9,10,11,12,13,14,15,16,17,18,19,20})</f>
        <v>0</v>
      </c>
      <c r="S103" s="258" cm="1">
        <f t="array" ref="S103">SUM(COUNTIF('LK HA'!$B$376:$AZ$413,{"",2,3,4,5,6,7,8,9,10,11,12,13,14,15,16,17,18,19,20}&amp;$C103)*{1,2,3,4,5,6,7,8,9,10,11,12,13,14,15,16,17,18,19,20})</f>
        <v>0</v>
      </c>
      <c r="T103" s="258" cm="1">
        <f t="array" ref="T103">SUM(COUNTIF('LK HA'!$B$414:$AZ$460,{"",2,3,4,5,6,7,8,9,10,11,12,13,14,15,16,17,18,19,20}&amp;$C103)*{1,2,3,4,5,6,7,8,9,10,11,12,13,14,15,16,17,18,19,20})</f>
        <v>0</v>
      </c>
      <c r="U103" s="258" cm="1">
        <f t="array" ref="U103">SUM(COUNTIF('LK HA'!$B$461:$AZ$497,{"",2,3,4,5,6,7,8,9,10,11,12,13,14,15,16,17,18,19,20}&amp;$C103)*{1,2,3,4,5,6,7,8,9,10,11,12,13,14,15,16,17,18,19,20})</f>
        <v>0</v>
      </c>
      <c r="V103" s="258" cm="1">
        <f t="array" ref="V103">SUM(COUNTIF('LK HA'!$B$498:$AZ$553,{"",2,3,4,5,6,7,8,9,10,11,12,13,14,15,16,17,18,19,20}&amp;$C103)*{1,2,3,4,5,6,7,8,9,10,11,12,13,14,15,16,17,18,19,20})</f>
        <v>0</v>
      </c>
      <c r="W103" s="258" cm="1">
        <f t="array" ref="W103">SUM(COUNTIF('LK HA'!$B$554:$AZ$585,{"",2,3,4,5,6,7,8,9,10,11,12,13,14,15,16,17,18,19,20}&amp;$C103)*{1,2,3,4,5,6,7,8,9,10,11,12,13,14,15,16,17,18,19,20})</f>
        <v>0</v>
      </c>
      <c r="X103" s="258" cm="1">
        <f t="array" ref="X103">SUM(COUNTIF('LK HA'!$B$586:$AZ$609,{"",2,3,4,5,6,7,8,9,10,11,12,13,14,15,16,17,18,19,20}&amp;$C103)*{1,2,3,4,5,6,7,8,9,10,11,12,13,14,15,16,17,18,19,20})</f>
        <v>0</v>
      </c>
      <c r="Y103" s="258" cm="1">
        <f t="array" ref="Y103">SUM(COUNTIF('LK HA'!$B$610:$AZ$616,{"",2,3,4,5,6,7,8,9,10,11,12,13,14,15,16,17,18,19,20}&amp;$C103)*{1,2,3,4,5,6,7,8,9,10,11,12,13,14,15,16,17,18,19,20})</f>
        <v>0</v>
      </c>
      <c r="Z103" s="258" cm="1">
        <f t="array" ref="Z103">SUM(COUNTIF('LK HA'!$B$617:$AZ$625,{"",2,3,4,5,6,7,8,9,10,11,12,13,14,15,16,17,18,19,20}&amp;$C103)*{1,2,3,4,5,6,7,8,9,10,11,12,13,14,15,16,17,18,19,20})</f>
        <v>0</v>
      </c>
      <c r="AA103" s="258" cm="1">
        <f t="array" ref="AA103">SUM(COUNTIF('LK HA'!$B$626:$AZ$633,{"",2,3,4,5,6,7,8,9,10,11,12,13,14,15,16,17,18,19,20}&amp;$C103)*{1,2,3,4,5,6,7,8,9,10,11,12,13,14,15,16,17,18,19,20})</f>
        <v>0</v>
      </c>
      <c r="AB103" s="258" cm="1">
        <f t="array" ref="AB103">SUM(COUNTIF('LK HA'!$B$634:$AZ$646,{"",2,3,4,5,6,7,8,9,10,11,12,13,14,15,16,17,18,19,20}&amp;$C103)*{1,2,3,4,5,6,7,8,9,10,11,12,13,14,15,16,17,18,19,20})</f>
        <v>0</v>
      </c>
      <c r="AC103" s="258" cm="1">
        <f t="array" ref="AC103">SUM(COUNTIF('LK HA'!$B$647:$AZ$677,{"",2,3,4,5,6,7,8,9,10,11,12,13,14,15,16,17,18,19,20}&amp;$C103)*{1,2,3,4,5,6,7,8,9,10,11,12,13,14,15,16,17,18,19,20})</f>
        <v>0</v>
      </c>
      <c r="AD103" s="258" cm="1">
        <f t="array" ref="AD103">SUM(COUNTIF('LK HA'!$B$678:$AZ$692,{"",2,3,4,5,6,7,8,9,10,11,12,13,14,15,16,17,18,19,20}&amp;$C103)*{1,2,3,4,5,6,7,8,9,10,11,12,13,14,15,16,17,18,19,20})</f>
        <v>0</v>
      </c>
      <c r="AE103" s="258" cm="1">
        <f t="array" ref="AE103">SUM(COUNTIF('LK HA'!$B$693:$AZ$700,{"",2,3,4,5,6,7,8,9,10,11,12,13,14,15,16,17,18,19,20}&amp;$C103)*{1,2,3,4,5,6,7,8,9,10,11,12,13,14,15,16,17,18,19,20})</f>
        <v>0</v>
      </c>
      <c r="AF103" s="258" cm="1">
        <f t="array" ref="AF103">SUM(COUNTIF('LK HA'!$B$701:$AZ$719,{"",2,3,4,5,6,7,8,9,10,11,12,13,14,15,16,17,18,19,20}&amp;$C103)*{1,2,3,4,5,6,7,8,9,10,11,12,13,14,15,16,17,18,19,20})</f>
        <v>0</v>
      </c>
      <c r="AG103" s="258" cm="1">
        <f t="array" ref="AG103">SUM(COUNTIF('LK HA'!$B$720:$AZ$728,{"",2,3,4,5,6,7,8,9,10,11,12,13,14,15,16,17,18,19,20}&amp;$C103)*{1,2,3,4,5,6,7,8,9,10,11,12,13,14,15,16,17,18,19,20})</f>
        <v>0</v>
      </c>
      <c r="AH103" s="258" cm="1">
        <f t="array" ref="AH103">SUM(COUNTIF('LK HA'!$B$729:$AZ$737,{"",2,3,4,5,6,7,8,9,10,11,12,13,14,15,16,17,18,19,20}&amp;$C103)*{1,2,3,4,5,6,7,8,9,10,11,12,13,14,15,16,17,18,19,20})</f>
        <v>0</v>
      </c>
      <c r="AI103" s="258" cm="1">
        <f t="array" ref="AI103">SUM(COUNTIF('LK HA'!$B$738:$AZ$744,{"",2,3,4,5,6,7,8,9,10,11,12,13,14,15,16,17,18,19,20}&amp;$C103)*{1,2,3,4,5,6,7,8,9,10,11,12,13,14,15,16,17,18,19,20})</f>
        <v>0</v>
      </c>
      <c r="AJ103" s="258" cm="1">
        <f t="array" ref="AJ103">SUM(COUNTIF('LK HA'!$B$745:$AZ$751,{"",2,3,4,5,6,7,8,9,10,11,12,13,14,15,16,17,18,19,20}&amp;$C103)*{1,2,3,4,5,6,7,8,9,10,11,12,13,14,15,16,17,18,19,20})</f>
        <v>0</v>
      </c>
      <c r="AK103" s="258" cm="1">
        <f t="array" ref="AK103">SUM(COUNTIF('LK HA'!$B$752:$AZ$765,{"",2,3,4,5,6,7,8,9,10,11,12,13,14,15,16,17,18,19,20}&amp;$C103)*{1,2,3,4,5,6,7,8,9,10,11,12,13,14,15,16,17,18,19,20})</f>
        <v>0</v>
      </c>
      <c r="AL103" s="258" cm="1">
        <f t="array" ref="AL103">SUM(COUNTIF('LK HA'!$B$766:$AZ$773,{"",2,3,4,5,6,7,8,9,10,11,12,13,14,15,16,17,18,19,20}&amp;$C103)*{1,2,3,4,5,6,7,8,9,10,11,12,13,14,15,16,17,18,19,20})</f>
        <v>0</v>
      </c>
      <c r="AM103" s="258" cm="1">
        <f t="array" ref="AM103">SUM(COUNTIF('LK HA'!$B$774:$AZ$791,{"",2,3,4,5,6,7,8,9,10,11,12,13,14,15,16,17,18,19,20}&amp;$C103)*{1,2,3,4,5,6,7,8,9,10,11,12,13,14,15,16,17,18,19,20})</f>
        <v>0</v>
      </c>
      <c r="AN103" s="347">
        <f t="shared" ref="AN103" si="16">+SUM(E103:AM103)</f>
        <v>1</v>
      </c>
      <c r="AO103" s="47"/>
      <c r="AP103" s="258" cm="1">
        <f t="array" ref="AP103">SUM(COUNTIF('LK HA'!$B$7:$AZ$791,{"",2,3,4,5,6,7,8,9,10,11,12,13,14,15,16,17,18,19,20}&amp;$C103)*{1,2,3,4,5,6,7,8,9,10,11,12,13,14,15,16,17,18,19,20})</f>
        <v>1</v>
      </c>
    </row>
    <row r="104" spans="1:42" ht="15.6">
      <c r="A104" s="106">
        <f>IF(AN104=0,"ẩn",MAX($A$5:$A101)+1)</f>
        <v>39</v>
      </c>
      <c r="B104" s="107" t="s">
        <v>1273</v>
      </c>
      <c r="C104" s="99" t="s">
        <v>1274</v>
      </c>
      <c r="D104" s="99" t="s">
        <v>4</v>
      </c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>
        <f>'LK HA'!AV305</f>
        <v>16</v>
      </c>
      <c r="R104" s="259"/>
      <c r="S104" s="259">
        <f>'LK HA'!AV376</f>
        <v>16</v>
      </c>
      <c r="T104" s="259">
        <f>'LK HA'!AV414</f>
        <v>16</v>
      </c>
      <c r="U104" s="259">
        <f>'LK HA'!AV461</f>
        <v>16</v>
      </c>
      <c r="V104" s="259">
        <f>'LK HA'!AV498</f>
        <v>24</v>
      </c>
      <c r="W104" s="259"/>
      <c r="X104" s="259"/>
      <c r="Y104" s="259"/>
      <c r="Z104" s="259"/>
      <c r="AA104" s="259"/>
      <c r="AB104" s="259"/>
      <c r="AC104" s="259"/>
      <c r="AD104" s="259"/>
      <c r="AE104" s="259"/>
      <c r="AF104" s="259"/>
      <c r="AG104" s="259"/>
      <c r="AH104" s="259"/>
      <c r="AI104" s="259"/>
      <c r="AJ104" s="259"/>
      <c r="AK104" s="259"/>
      <c r="AL104" s="259"/>
      <c r="AM104" s="259"/>
      <c r="AN104" s="346">
        <f t="shared" si="15"/>
        <v>88</v>
      </c>
      <c r="AO104" s="119"/>
      <c r="AP104" s="259"/>
    </row>
    <row r="105" spans="1:42" s="39" customFormat="1" ht="15.6" hidden="1">
      <c r="A105" s="40" t="str">
        <f>IF(AN105=0,"ẩn",MAX($A$5:$A102)+1)</f>
        <v>ẩn</v>
      </c>
      <c r="B105" s="41" t="s">
        <v>440</v>
      </c>
      <c r="C105" s="42" t="s">
        <v>314</v>
      </c>
      <c r="D105" s="42" t="s">
        <v>4</v>
      </c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58"/>
      <c r="AA105" s="258"/>
      <c r="AB105" s="258"/>
      <c r="AC105" s="258"/>
      <c r="AD105" s="258"/>
      <c r="AE105" s="258"/>
      <c r="AF105" s="258"/>
      <c r="AG105" s="258"/>
      <c r="AH105" s="258"/>
      <c r="AI105" s="258"/>
      <c r="AJ105" s="258"/>
      <c r="AK105" s="258"/>
      <c r="AL105" s="258"/>
      <c r="AM105" s="258"/>
      <c r="AN105" s="43">
        <f t="shared" si="15"/>
        <v>0</v>
      </c>
      <c r="AO105" s="47"/>
      <c r="AP105" s="258"/>
    </row>
    <row r="106" spans="1:42" ht="15.6">
      <c r="A106" s="106">
        <f>IF(AN106=0,"ẩn",MAX($A$5:$A105)+1)</f>
        <v>41</v>
      </c>
      <c r="B106" s="107" t="s">
        <v>379</v>
      </c>
      <c r="C106" s="99" t="s">
        <v>196</v>
      </c>
      <c r="D106" s="99" t="s">
        <v>4</v>
      </c>
      <c r="E106" s="259"/>
      <c r="F106" s="259"/>
      <c r="G106" s="259"/>
      <c r="H106" s="259">
        <f>'LK HA'!AS97</f>
        <v>7119</v>
      </c>
      <c r="I106" s="259"/>
      <c r="J106" s="259"/>
      <c r="K106" s="259"/>
      <c r="L106" s="259"/>
      <c r="M106" s="259"/>
      <c r="N106" s="259"/>
      <c r="O106" s="259"/>
      <c r="P106" s="259"/>
      <c r="Q106" s="259">
        <f>'LK HA'!AS305</f>
        <v>5210.4000000000005</v>
      </c>
      <c r="R106" s="259"/>
      <c r="S106" s="259">
        <f>'LK HA'!AS376</f>
        <v>3979.1999999999994</v>
      </c>
      <c r="T106" s="259">
        <f>'LK HA'!AS414</f>
        <v>4426.7999999999984</v>
      </c>
      <c r="U106" s="259">
        <f>'LK HA'!AS461</f>
        <v>3333.9</v>
      </c>
      <c r="V106" s="259">
        <f>'LK HA'!AS498</f>
        <v>4405.8</v>
      </c>
      <c r="W106" s="259"/>
      <c r="X106" s="259"/>
      <c r="Y106" s="259"/>
      <c r="Z106" s="259"/>
      <c r="AA106" s="259"/>
      <c r="AB106" s="259"/>
      <c r="AC106" s="259"/>
      <c r="AD106" s="259"/>
      <c r="AE106" s="259"/>
      <c r="AF106" s="259"/>
      <c r="AG106" s="259"/>
      <c r="AH106" s="259"/>
      <c r="AI106" s="259"/>
      <c r="AJ106" s="259"/>
      <c r="AK106" s="259"/>
      <c r="AL106" s="259"/>
      <c r="AM106" s="259"/>
      <c r="AN106" s="346">
        <f t="shared" si="15"/>
        <v>28475.1</v>
      </c>
      <c r="AO106" s="119"/>
      <c r="AP106" s="259"/>
    </row>
    <row r="107" spans="1:42" s="39" customFormat="1" ht="15.6">
      <c r="A107" s="40">
        <f>IF(AN107=0,"ẩn",MAX($A$5:$A105)+1)</f>
        <v>41</v>
      </c>
      <c r="B107" s="41" t="s">
        <v>568</v>
      </c>
      <c r="C107" s="42" t="s">
        <v>569</v>
      </c>
      <c r="D107" s="42" t="s">
        <v>4</v>
      </c>
      <c r="E107" s="258"/>
      <c r="F107" s="258"/>
      <c r="G107" s="258"/>
      <c r="H107" s="258">
        <f>'LK HA'!AR97</f>
        <v>2374</v>
      </c>
      <c r="I107" s="258"/>
      <c r="J107" s="258"/>
      <c r="K107" s="258"/>
      <c r="L107" s="258"/>
      <c r="M107" s="258"/>
      <c r="N107" s="258"/>
      <c r="O107" s="258"/>
      <c r="P107" s="258"/>
      <c r="Q107" s="258">
        <f>'LK HA'!AR305</f>
        <v>1736.7999999999995</v>
      </c>
      <c r="R107" s="258"/>
      <c r="S107" s="258">
        <f>'LK HA'!AR376</f>
        <v>1326.4000000000003</v>
      </c>
      <c r="T107" s="258">
        <f>'LK HA'!AR414</f>
        <v>1475.6000000000001</v>
      </c>
      <c r="U107" s="258">
        <f>'LK HA'!AR461</f>
        <v>1111.2999999999997</v>
      </c>
      <c r="V107" s="258">
        <f>'LK HA'!AR498</f>
        <v>1468.6</v>
      </c>
      <c r="W107" s="258"/>
      <c r="X107" s="258"/>
      <c r="Y107" s="258"/>
      <c r="Z107" s="258"/>
      <c r="AA107" s="258"/>
      <c r="AB107" s="258"/>
      <c r="AC107" s="258"/>
      <c r="AD107" s="258"/>
      <c r="AE107" s="258"/>
      <c r="AF107" s="258"/>
      <c r="AG107" s="258"/>
      <c r="AH107" s="258"/>
      <c r="AI107" s="258"/>
      <c r="AJ107" s="258"/>
      <c r="AK107" s="258"/>
      <c r="AL107" s="258"/>
      <c r="AM107" s="258"/>
      <c r="AN107" s="347">
        <f t="shared" si="15"/>
        <v>9492.7000000000007</v>
      </c>
      <c r="AO107" s="47"/>
      <c r="AP107" s="258"/>
    </row>
    <row r="108" spans="1:42" ht="15.6" hidden="1">
      <c r="A108" s="106" t="str">
        <f>IF(AN108=0,"ẩn",MAX($A$5:$A106)+1)</f>
        <v>ẩn</v>
      </c>
      <c r="B108" s="107" t="s">
        <v>352</v>
      </c>
      <c r="C108" s="99" t="s">
        <v>351</v>
      </c>
      <c r="D108" s="99" t="s">
        <v>4</v>
      </c>
      <c r="E108" s="259"/>
      <c r="F108" s="259"/>
      <c r="G108" s="259"/>
      <c r="H108" s="259"/>
      <c r="I108" s="259">
        <f>'LK HA'!AQ161</f>
        <v>0</v>
      </c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9"/>
      <c r="AL108" s="259"/>
      <c r="AM108" s="259"/>
      <c r="AN108" s="108">
        <f t="shared" si="15"/>
        <v>0</v>
      </c>
      <c r="AO108" s="119"/>
      <c r="AP108" s="259"/>
    </row>
    <row r="109" spans="1:42" ht="15.6">
      <c r="A109" s="106">
        <f>IF(AN109=0,"ẩn",MAX($A$5:$A108)+1)</f>
        <v>42</v>
      </c>
      <c r="B109" s="107" t="s">
        <v>1169</v>
      </c>
      <c r="C109" s="99" t="s">
        <v>1236</v>
      </c>
      <c r="D109" s="99" t="s">
        <v>4</v>
      </c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>
        <f>'LK HA'!AU610</f>
        <v>169</v>
      </c>
      <c r="Z109" s="259"/>
      <c r="AA109" s="259"/>
      <c r="AB109" s="259"/>
      <c r="AC109" s="259"/>
      <c r="AD109" s="259">
        <f>'LK HA'!AU678</f>
        <v>526.1</v>
      </c>
      <c r="AE109" s="259"/>
      <c r="AF109" s="259"/>
      <c r="AG109" s="259"/>
      <c r="AH109" s="259"/>
      <c r="AI109" s="259"/>
      <c r="AJ109" s="259"/>
      <c r="AK109" s="259"/>
      <c r="AL109" s="259"/>
      <c r="AM109" s="259"/>
      <c r="AN109" s="346">
        <f t="shared" si="15"/>
        <v>695.1</v>
      </c>
      <c r="AO109" s="119"/>
      <c r="AP109" s="259"/>
    </row>
    <row r="110" spans="1:42" s="39" customFormat="1" ht="15.6" hidden="1">
      <c r="A110" s="40" t="str">
        <f>IF(AN110=0,"ẩn",MAX($A$5:$A109)+1)</f>
        <v>ẩn</v>
      </c>
      <c r="B110" s="41" t="s">
        <v>486</v>
      </c>
      <c r="C110" s="42" t="s">
        <v>485</v>
      </c>
      <c r="D110" s="42" t="s">
        <v>9</v>
      </c>
      <c r="E110" s="258" cm="1">
        <f t="array" ref="E110">SUM(COUNTIF('LK HA'!$B$7:$AZ$64,{"",2,3,4,5,6,7,8,9,10,11,12,13,14,15,16,17,18,19,20}&amp;$C110)*{1,2,3,4,5,6,7,8,9,10,11,12,13,14,15,16,17,18,19,20})</f>
        <v>0</v>
      </c>
      <c r="F110" s="258" cm="1">
        <f t="array" ref="F110">SUM(COUNTIF('LK HA'!$B$65:$AZ$75,{"",2,3,4,5,6,7,8,9,10,11,12,13,14,15,16,17,18,19,20}&amp;$C110)*{1,2,3,4,5,6,7,8,9,10,11,12,13,14,15,16,17,18,19,20})</f>
        <v>0</v>
      </c>
      <c r="G110" s="258" cm="1">
        <f t="array" ref="G110">SUM(COUNTIF('LK HA'!$B$76:$AZ$96,{"",2,3,4,5,6,7,8,9,10,11,12,13,14,15,16,17,18,19,20}&amp;$C110)*{1,2,3,4,5,6,7,8,9,10,11,12,13,14,15,16,17,18,19,20})</f>
        <v>0</v>
      </c>
      <c r="H110" s="258" cm="1">
        <f t="array" ref="H110">SUM(COUNTIF('LK HA'!$B$97:$AZ$160,{"",2,3,4,5,6,7,8,9,10,11,12,13,14,15,16,17,18,19,20}&amp;$C110)*{1,2,3,4,5,6,7,8,9,10,11,12,13,14,15,16,17,18,19,20})</f>
        <v>0</v>
      </c>
      <c r="I110" s="258" cm="1">
        <f t="array" ref="I110">SUM(COUNTIF('LK HA'!$B$161:$AZ$164,{"",2,3,4,5,6,7,8,9,10,11,12,13,14,15,16,17,18,19,20}&amp;$C110)*{1,2,3,4,5,6,7,8,9,10,11,12,13,14,15,16,17,18,19,20})</f>
        <v>0</v>
      </c>
      <c r="J110" s="258" cm="1">
        <f t="array" ref="J110">SUM(COUNTIF('LK HA'!$B$165:$AZ$182,{"",2,3,4,5,6,7,8,9,10,11,12,13,14,15,16,17,18,19,20}&amp;$C110)*{1,2,3,4,5,6,7,8,9,10,11,12,13,14,15,16,17,18,19,20})</f>
        <v>0</v>
      </c>
      <c r="K110" s="258">
        <f>SUM(COUNTIF('LK HA'!$B$183:$AZ$209,{"",2,3,4,5,6,7,8,9,10,11,12,13,14,15,16,17,18,19,20}&amp;$C110)*{1,2,3,4,5,6,7,8,9,10,11,12,13,14,15,16,17,18,19,20})</f>
        <v>0</v>
      </c>
      <c r="L110" s="258" cm="1">
        <f t="array" ref="L110">SUM(COUNTIF('LK HA'!$B$210:$AZ$235,{"",2,3,4,5,6,7,8,9,10,11,12,13,14,15,16,17,18,19,20}&amp;$C110)*{1,2,3,4,5,6,7,8,9,10,11,12,13,14,15,16,17,18,19,20})</f>
        <v>0</v>
      </c>
      <c r="M110" s="258" cm="1">
        <f t="array" ref="M110">SUM(COUNTIF('LK HA'!$B$236:$AZ$254,{"",2,3,4,5,6,7,8,9,10,11,12,13,14,15,16,17,18,19,20}&amp;$C110)*{1,2,3,4,5,6,7,8,9,10,11,12,13,14,15,16,17,18,19,20})</f>
        <v>0</v>
      </c>
      <c r="N110" s="258" cm="1">
        <f t="array" ref="N110">SUM(COUNTIF('LK HA'!$B$255:$AZ$261,{"",2,3,4,5,6,7,8,9,10,11,12,13,14,15,16,17,18,19,20}&amp;$C110)*{1,2,3,4,5,6,7,8,9,10,11,12,13,14,15,16,17,18,19,20})</f>
        <v>0</v>
      </c>
      <c r="O110" s="258" cm="1">
        <f t="array" ref="O110">SUM(COUNTIF('LK HA'!$B$262:$AZ$288,{"",2,3,4,5,6,7,8,9,10,11,12,13,14,15,16,17,18,19,20}&amp;$C110)*{1,2,3,4,5,6,7,8,9,10,11,12,13,14,15,16,17,18,19,20})</f>
        <v>0</v>
      </c>
      <c r="P110" s="258" cm="1">
        <f t="array" ref="P110">SUM(COUNTIF('LK HA'!$B$289:$AZ$304,{"",2,3,4,5,6,7,8,9,10,11,12,13,14,15,16,17,18,19,20}&amp;$C110)*{1,2,3,4,5,6,7,8,9,10,11,12,13,14,15,16,17,18,19,20})</f>
        <v>0</v>
      </c>
      <c r="Q110" s="258" cm="1">
        <f t="array" ref="Q110">SUM(COUNTIF('LK HA'!$B$305:$AZ$350,{"",2,3,4,5,6,7,8,9,10,11,12,13,14,15,16,17,18,19,20}&amp;$C110)*{1,2,3,4,5,6,7,8,9,10,11,12,13,14,15,16,17,18,19,20})</f>
        <v>0</v>
      </c>
      <c r="R110" s="258" cm="1">
        <f t="array" ref="R110">SUM(COUNTIF('LK HA'!$B$351:$AZ$375,{"",2,3,4,5,6,7,8,9,10,11,12,13,14,15,16,17,18,19,20}&amp;$C110)*{1,2,3,4,5,6,7,8,9,10,11,12,13,14,15,16,17,18,19,20})</f>
        <v>0</v>
      </c>
      <c r="S110" s="258" cm="1">
        <f t="array" ref="S110">SUM(COUNTIF('LK HA'!$B$376:$AZ$413,{"",2,3,4,5,6,7,8,9,10,11,12,13,14,15,16,17,18,19,20}&amp;$C110)*{1,2,3,4,5,6,7,8,9,10,11,12,13,14,15,16,17,18,19,20})</f>
        <v>0</v>
      </c>
      <c r="T110" s="258" cm="1">
        <f t="array" ref="T110">SUM(COUNTIF('LK HA'!$B$414:$AZ$460,{"",2,3,4,5,6,7,8,9,10,11,12,13,14,15,16,17,18,19,20}&amp;$C110)*{1,2,3,4,5,6,7,8,9,10,11,12,13,14,15,16,17,18,19,20})</f>
        <v>0</v>
      </c>
      <c r="U110" s="258" cm="1">
        <f t="array" ref="U110">SUM(COUNTIF('LK HA'!$B$461:$AZ$497,{"",2,3,4,5,6,7,8,9,10,11,12,13,14,15,16,17,18,19,20}&amp;$C110)*{1,2,3,4,5,6,7,8,9,10,11,12,13,14,15,16,17,18,19,20})</f>
        <v>0</v>
      </c>
      <c r="V110" s="258" cm="1">
        <f t="array" ref="V110">SUM(COUNTIF('LK HA'!$B$498:$AZ$553,{"",2,3,4,5,6,7,8,9,10,11,12,13,14,15,16,17,18,19,20}&amp;$C110)*{1,2,3,4,5,6,7,8,9,10,11,12,13,14,15,16,17,18,19,20})</f>
        <v>0</v>
      </c>
      <c r="W110" s="258" cm="1">
        <f t="array" ref="W110">SUM(COUNTIF('LK HA'!$B$554:$AZ$585,{"",2,3,4,5,6,7,8,9,10,11,12,13,14,15,16,17,18,19,20}&amp;$C110)*{1,2,3,4,5,6,7,8,9,10,11,12,13,14,15,16,17,18,19,20})</f>
        <v>0</v>
      </c>
      <c r="X110" s="258" cm="1">
        <f t="array" ref="X110">SUM(COUNTIF('LK HA'!$B$586:$AZ$609,{"",2,3,4,5,6,7,8,9,10,11,12,13,14,15,16,17,18,19,20}&amp;$C110)*{1,2,3,4,5,6,7,8,9,10,11,12,13,14,15,16,17,18,19,20})</f>
        <v>0</v>
      </c>
      <c r="Y110" s="258" cm="1">
        <f t="array" ref="Y110">SUM(COUNTIF('LK HA'!$B$610:$AZ$616,{"",2,3,4,5,6,7,8,9,10,11,12,13,14,15,16,17,18,19,20}&amp;$C110)*{1,2,3,4,5,6,7,8,9,10,11,12,13,14,15,16,17,18,19,20})</f>
        <v>0</v>
      </c>
      <c r="Z110" s="258" cm="1">
        <f t="array" ref="Z110">SUM(COUNTIF('LK HA'!$B$617:$AZ$625,{"",2,3,4,5,6,7,8,9,10,11,12,13,14,15,16,17,18,19,20}&amp;$C110)*{1,2,3,4,5,6,7,8,9,10,11,12,13,14,15,16,17,18,19,20})</f>
        <v>0</v>
      </c>
      <c r="AA110" s="258" cm="1">
        <f t="array" ref="AA110">SUM(COUNTIF('LK HA'!$B$626:$AZ$633,{"",2,3,4,5,6,7,8,9,10,11,12,13,14,15,16,17,18,19,20}&amp;$C110)*{1,2,3,4,5,6,7,8,9,10,11,12,13,14,15,16,17,18,19,20})</f>
        <v>0</v>
      </c>
      <c r="AB110" s="258" cm="1">
        <f t="array" ref="AB110">SUM(COUNTIF('LK HA'!$B$634:$AZ$646,{"",2,3,4,5,6,7,8,9,10,11,12,13,14,15,16,17,18,19,20}&amp;$C110)*{1,2,3,4,5,6,7,8,9,10,11,12,13,14,15,16,17,18,19,20})</f>
        <v>0</v>
      </c>
      <c r="AC110" s="258" cm="1">
        <f t="array" ref="AC110">SUM(COUNTIF('LK HA'!$B$647:$AZ$677,{"",2,3,4,5,6,7,8,9,10,11,12,13,14,15,16,17,18,19,20}&amp;$C110)*{1,2,3,4,5,6,7,8,9,10,11,12,13,14,15,16,17,18,19,20})</f>
        <v>0</v>
      </c>
      <c r="AD110" s="258" cm="1">
        <f t="array" ref="AD110">SUM(COUNTIF('LK HA'!$B$678:$AZ$692,{"",2,3,4,5,6,7,8,9,10,11,12,13,14,15,16,17,18,19,20}&amp;$C110)*{1,2,3,4,5,6,7,8,9,10,11,12,13,14,15,16,17,18,19,20})</f>
        <v>0</v>
      </c>
      <c r="AE110" s="258" cm="1">
        <f t="array" ref="AE110">SUM(COUNTIF('LK HA'!$B$693:$AZ$700,{"",2,3,4,5,6,7,8,9,10,11,12,13,14,15,16,17,18,19,20}&amp;$C110)*{1,2,3,4,5,6,7,8,9,10,11,12,13,14,15,16,17,18,19,20})</f>
        <v>0</v>
      </c>
      <c r="AF110" s="258" cm="1">
        <f t="array" ref="AF110">SUM(COUNTIF('LK HA'!$B$701:$AZ$719,{"",2,3,4,5,6,7,8,9,10,11,12,13,14,15,16,17,18,19,20}&amp;$C110)*{1,2,3,4,5,6,7,8,9,10,11,12,13,14,15,16,17,18,19,20})</f>
        <v>0</v>
      </c>
      <c r="AG110" s="258" cm="1">
        <f t="array" ref="AG110">SUM(COUNTIF('LK HA'!$B$720:$AZ$728,{"",2,3,4,5,6,7,8,9,10,11,12,13,14,15,16,17,18,19,20}&amp;$C110)*{1,2,3,4,5,6,7,8,9,10,11,12,13,14,15,16,17,18,19,20})</f>
        <v>0</v>
      </c>
      <c r="AH110" s="258" cm="1">
        <f t="array" ref="AH110">SUM(COUNTIF('LK HA'!$B$729:$AZ$737,{"",2,3,4,5,6,7,8,9,10,11,12,13,14,15,16,17,18,19,20}&amp;$C110)*{1,2,3,4,5,6,7,8,9,10,11,12,13,14,15,16,17,18,19,20})</f>
        <v>0</v>
      </c>
      <c r="AI110" s="258" cm="1">
        <f t="array" ref="AI110">SUM(COUNTIF('LK HA'!$B$738:$AZ$744,{"",2,3,4,5,6,7,8,9,10,11,12,13,14,15,16,17,18,19,20}&amp;$C110)*{1,2,3,4,5,6,7,8,9,10,11,12,13,14,15,16,17,18,19,20})</f>
        <v>0</v>
      </c>
      <c r="AJ110" s="258" cm="1">
        <f t="array" ref="AJ110">SUM(COUNTIF('LK HA'!$B$745:$AZ$751,{"",2,3,4,5,6,7,8,9,10,11,12,13,14,15,16,17,18,19,20}&amp;$C110)*{1,2,3,4,5,6,7,8,9,10,11,12,13,14,15,16,17,18,19,20})</f>
        <v>0</v>
      </c>
      <c r="AK110" s="258" cm="1">
        <f t="array" ref="AK110">SUM(COUNTIF('LK HA'!$B$752:$AZ$765,{"",2,3,4,5,6,7,8,9,10,11,12,13,14,15,16,17,18,19,20}&amp;$C110)*{1,2,3,4,5,6,7,8,9,10,11,12,13,14,15,16,17,18,19,20})</f>
        <v>0</v>
      </c>
      <c r="AL110" s="258" cm="1">
        <f t="array" ref="AL110">SUM(COUNTIF('LK HA'!$B$766:$AZ$773,{"",2,3,4,5,6,7,8,9,10,11,12,13,14,15,16,17,18,19,20}&amp;$C110)*{1,2,3,4,5,6,7,8,9,10,11,12,13,14,15,16,17,18,19,20})</f>
        <v>0</v>
      </c>
      <c r="AM110" s="258" cm="1">
        <f t="array" ref="AM110">SUM(COUNTIF('LK HA'!$B$774:$AZ$791,{"",2,3,4,5,6,7,8,9,10,11,12,13,14,15,16,17,18,19,20}&amp;$C110)*{1,2,3,4,5,6,7,8,9,10,11,12,13,14,15,16,17,18,19,20})</f>
        <v>0</v>
      </c>
      <c r="AN110" s="43">
        <f t="shared" si="15"/>
        <v>0</v>
      </c>
      <c r="AO110" s="47"/>
      <c r="AP110" s="258" cm="1">
        <f t="array" ref="AP110">SUM(COUNTIF('LK HA'!$B$7:$AZ$791,{"",2,3,4,5,6,7,8,9,10,11,12,13,14,15,16,17,18,19,20}&amp;$C110)*{1,2,3,4,5,6,7,8,9,10,11,12,13,14,15,16,17,18,19,20})</f>
        <v>0</v>
      </c>
    </row>
    <row r="111" spans="1:42" ht="15.6">
      <c r="A111" s="106">
        <f>IF(AN111=0,"ẩn",MAX($A$5:$A110)+1)</f>
        <v>43</v>
      </c>
      <c r="B111" s="107" t="s">
        <v>433</v>
      </c>
      <c r="C111" s="99" t="s">
        <v>434</v>
      </c>
      <c r="D111" s="99" t="s">
        <v>9</v>
      </c>
      <c r="E111" s="259" cm="1">
        <f t="array" ref="E111">SUM(COUNTIF('LK HA'!$B$7:$AZ$64,{"",2,3,4,5,6,7,8,9,10,11,12,13,14,15,16,17,18,19,20}&amp;$C111)*{1,2,3,4,5,6,7,8,9,10,11,12,13,14,15,16,17,18,19,20})</f>
        <v>0</v>
      </c>
      <c r="F111" s="259" cm="1">
        <f t="array" ref="F111">SUM(COUNTIF('LK HA'!$B$65:$AZ$75,{"",2,3,4,5,6,7,8,9,10,11,12,13,14,15,16,17,18,19,20}&amp;$C111)*{1,2,3,4,5,6,7,8,9,10,11,12,13,14,15,16,17,18,19,20})</f>
        <v>0</v>
      </c>
      <c r="G111" s="259" cm="1">
        <f t="array" ref="G111">SUM(COUNTIF('LK HA'!$B$76:$AZ$96,{"",2,3,4,5,6,7,8,9,10,11,12,13,14,15,16,17,18,19,20}&amp;$C111)*{1,2,3,4,5,6,7,8,9,10,11,12,13,14,15,16,17,18,19,20})</f>
        <v>0</v>
      </c>
      <c r="H111" s="259" cm="1">
        <f t="array" ref="H111">SUM(COUNTIF('LK HA'!$B$97:$AZ$160,{"",2,3,4,5,6,7,8,9,10,11,12,13,14,15,16,17,18,19,20}&amp;$C111)*{1,2,3,4,5,6,7,8,9,10,11,12,13,14,15,16,17,18,19,20})</f>
        <v>0</v>
      </c>
      <c r="I111" s="259" cm="1">
        <f t="array" ref="I111">SUM(COUNTIF('LK HA'!$B$161:$AZ$164,{"",2,3,4,5,6,7,8,9,10,11,12,13,14,15,16,17,18,19,20}&amp;$C111)*{1,2,3,4,5,6,7,8,9,10,11,12,13,14,15,16,17,18,19,20})</f>
        <v>0</v>
      </c>
      <c r="J111" s="259" cm="1">
        <f t="array" ref="J111">SUM(COUNTIF('LK HA'!$B$165:$AZ$182,{"",2,3,4,5,6,7,8,9,10,11,12,13,14,15,16,17,18,19,20}&amp;$C111)*{1,2,3,4,5,6,7,8,9,10,11,12,13,14,15,16,17,18,19,20})</f>
        <v>0</v>
      </c>
      <c r="K111" s="259">
        <f>SUM(COUNTIF('LK HA'!$B$183:$AZ$209,{"",2,3,4,5,6,7,8,9,10,11,12,13,14,15,16,17,18,19,20}&amp;$C111)*{1,2,3,4,5,6,7,8,9,10,11,12,13,14,15,16,17,18,19,20})</f>
        <v>0</v>
      </c>
      <c r="L111" s="259" cm="1">
        <f t="array" ref="L111">SUM(COUNTIF('LK HA'!$B$210:$AZ$235,{"",2,3,4,5,6,7,8,9,10,11,12,13,14,15,16,17,18,19,20}&amp;$C111)*{1,2,3,4,5,6,7,8,9,10,11,12,13,14,15,16,17,18,19,20})</f>
        <v>0</v>
      </c>
      <c r="M111" s="259" cm="1">
        <f t="array" ref="M111">SUM(COUNTIF('LK HA'!$B$236:$AZ$254,{"",2,3,4,5,6,7,8,9,10,11,12,13,14,15,16,17,18,19,20}&amp;$C111)*{1,2,3,4,5,6,7,8,9,10,11,12,13,14,15,16,17,18,19,20})</f>
        <v>0</v>
      </c>
      <c r="N111" s="259" cm="1">
        <f t="array" ref="N111">SUM(COUNTIF('LK HA'!$B$255:$AZ$261,{"",2,3,4,5,6,7,8,9,10,11,12,13,14,15,16,17,18,19,20}&amp;$C111)*{1,2,3,4,5,6,7,8,9,10,11,12,13,14,15,16,17,18,19,20})</f>
        <v>0</v>
      </c>
      <c r="O111" s="259" cm="1">
        <f t="array" ref="O111">SUM(COUNTIF('LK HA'!$B$262:$AZ$288,{"",2,3,4,5,6,7,8,9,10,11,12,13,14,15,16,17,18,19,20}&amp;$C111)*{1,2,3,4,5,6,7,8,9,10,11,12,13,14,15,16,17,18,19,20})</f>
        <v>0</v>
      </c>
      <c r="P111" s="259" cm="1">
        <f t="array" ref="P111">SUM(COUNTIF('LK HA'!$B$289:$AZ$304,{"",2,3,4,5,6,7,8,9,10,11,12,13,14,15,16,17,18,19,20}&amp;$C111)*{1,2,3,4,5,6,7,8,9,10,11,12,13,14,15,16,17,18,19,20})</f>
        <v>0</v>
      </c>
      <c r="Q111" s="259" cm="1">
        <f t="array" ref="Q111">SUM(COUNTIF('LK HA'!$B$305:$AZ$350,{"",2,3,4,5,6,7,8,9,10,11,12,13,14,15,16,17,18,19,20}&amp;$C111)*{1,2,3,4,5,6,7,8,9,10,11,12,13,14,15,16,17,18,19,20})</f>
        <v>42</v>
      </c>
      <c r="R111" s="259" cm="1">
        <f t="array" ref="R111">SUM(COUNTIF('LK HA'!$B$351:$AZ$375,{"",2,3,4,5,6,7,8,9,10,11,12,13,14,15,16,17,18,19,20}&amp;$C111)*{1,2,3,4,5,6,7,8,9,10,11,12,13,14,15,16,17,18,19,20})</f>
        <v>0</v>
      </c>
      <c r="S111" s="259" cm="1">
        <f t="array" ref="S111">SUM(COUNTIF('LK HA'!$B$376:$AZ$413,{"",2,3,4,5,6,7,8,9,10,11,12,13,14,15,16,17,18,19,20}&amp;$C111)*{1,2,3,4,5,6,7,8,9,10,11,12,13,14,15,16,17,18,19,20})</f>
        <v>33</v>
      </c>
      <c r="T111" s="259" cm="1">
        <f t="array" ref="T111">SUM(COUNTIF('LK HA'!$B$414:$AZ$460,{"",2,3,4,5,6,7,8,9,10,11,12,13,14,15,16,17,18,19,20}&amp;$C111)*{1,2,3,4,5,6,7,8,9,10,11,12,13,14,15,16,17,18,19,20})</f>
        <v>40</v>
      </c>
      <c r="U111" s="259" cm="1">
        <f t="array" ref="U111">SUM(COUNTIF('LK HA'!$B$461:$AZ$497,{"",2,3,4,5,6,7,8,9,10,11,12,13,14,15,16,17,18,19,20}&amp;$C111)*{1,2,3,4,5,6,7,8,9,10,11,12,13,14,15,16,17,18,19,20})</f>
        <v>30</v>
      </c>
      <c r="V111" s="259" cm="1">
        <f t="array" ref="V111">SUM(COUNTIF('LK HA'!$B$498:$AZ$553,{"",2,3,4,5,6,7,8,9,10,11,12,13,14,15,16,17,18,19,20}&amp;$C111)*{1,2,3,4,5,6,7,8,9,10,11,12,13,14,15,16,17,18,19,20})</f>
        <v>40</v>
      </c>
      <c r="W111" s="259" cm="1">
        <f t="array" ref="W111">SUM(COUNTIF('LK HA'!$B$554:$AZ$585,{"",2,3,4,5,6,7,8,9,10,11,12,13,14,15,16,17,18,19,20}&amp;$C111)*{1,2,3,4,5,6,7,8,9,10,11,12,13,14,15,16,17,18,19,20})</f>
        <v>0</v>
      </c>
      <c r="X111" s="259" cm="1">
        <f t="array" ref="X111">SUM(COUNTIF('LK HA'!$B$586:$AZ$609,{"",2,3,4,5,6,7,8,9,10,11,12,13,14,15,16,17,18,19,20}&amp;$C111)*{1,2,3,4,5,6,7,8,9,10,11,12,13,14,15,16,17,18,19,20})</f>
        <v>0</v>
      </c>
      <c r="Y111" s="259" cm="1">
        <f t="array" ref="Y111">SUM(COUNTIF('LK HA'!$B$610:$AZ$616,{"",2,3,4,5,6,7,8,9,10,11,12,13,14,15,16,17,18,19,20}&amp;$C111)*{1,2,3,4,5,6,7,8,9,10,11,12,13,14,15,16,17,18,19,20})</f>
        <v>0</v>
      </c>
      <c r="Z111" s="259" cm="1">
        <f t="array" ref="Z111">SUM(COUNTIF('LK HA'!$B$617:$AZ$625,{"",2,3,4,5,6,7,8,9,10,11,12,13,14,15,16,17,18,19,20}&amp;$C111)*{1,2,3,4,5,6,7,8,9,10,11,12,13,14,15,16,17,18,19,20})</f>
        <v>0</v>
      </c>
      <c r="AA111" s="259" cm="1">
        <f t="array" ref="AA111">SUM(COUNTIF('LK HA'!$B$626:$AZ$633,{"",2,3,4,5,6,7,8,9,10,11,12,13,14,15,16,17,18,19,20}&amp;$C111)*{1,2,3,4,5,6,7,8,9,10,11,12,13,14,15,16,17,18,19,20})</f>
        <v>0</v>
      </c>
      <c r="AB111" s="259" cm="1">
        <f t="array" ref="AB111">SUM(COUNTIF('LK HA'!$B$634:$AZ$646,{"",2,3,4,5,6,7,8,9,10,11,12,13,14,15,16,17,18,19,20}&amp;$C111)*{1,2,3,4,5,6,7,8,9,10,11,12,13,14,15,16,17,18,19,20})</f>
        <v>0</v>
      </c>
      <c r="AC111" s="259" cm="1">
        <f t="array" ref="AC111">SUM(COUNTIF('LK HA'!$B$647:$AZ$677,{"",2,3,4,5,6,7,8,9,10,11,12,13,14,15,16,17,18,19,20}&amp;$C111)*{1,2,3,4,5,6,7,8,9,10,11,12,13,14,15,16,17,18,19,20})</f>
        <v>0</v>
      </c>
      <c r="AD111" s="259" cm="1">
        <f t="array" ref="AD111">SUM(COUNTIF('LK HA'!$B$678:$AZ$692,{"",2,3,4,5,6,7,8,9,10,11,12,13,14,15,16,17,18,19,20}&amp;$C111)*{1,2,3,4,5,6,7,8,9,10,11,12,13,14,15,16,17,18,19,20})</f>
        <v>0</v>
      </c>
      <c r="AE111" s="259" cm="1">
        <f t="array" ref="AE111">SUM(COUNTIF('LK HA'!$B$693:$AZ$700,{"",2,3,4,5,6,7,8,9,10,11,12,13,14,15,16,17,18,19,20}&amp;$C111)*{1,2,3,4,5,6,7,8,9,10,11,12,13,14,15,16,17,18,19,20})</f>
        <v>0</v>
      </c>
      <c r="AF111" s="259" cm="1">
        <f t="array" ref="AF111">SUM(COUNTIF('LK HA'!$B$701:$AZ$719,{"",2,3,4,5,6,7,8,9,10,11,12,13,14,15,16,17,18,19,20}&amp;$C111)*{1,2,3,4,5,6,7,8,9,10,11,12,13,14,15,16,17,18,19,20})</f>
        <v>0</v>
      </c>
      <c r="AG111" s="259" cm="1">
        <f t="array" ref="AG111">SUM(COUNTIF('LK HA'!$B$720:$AZ$728,{"",2,3,4,5,6,7,8,9,10,11,12,13,14,15,16,17,18,19,20}&amp;$C111)*{1,2,3,4,5,6,7,8,9,10,11,12,13,14,15,16,17,18,19,20})</f>
        <v>0</v>
      </c>
      <c r="AH111" s="259" cm="1">
        <f t="array" ref="AH111">SUM(COUNTIF('LK HA'!$B$729:$AZ$737,{"",2,3,4,5,6,7,8,9,10,11,12,13,14,15,16,17,18,19,20}&amp;$C111)*{1,2,3,4,5,6,7,8,9,10,11,12,13,14,15,16,17,18,19,20})</f>
        <v>0</v>
      </c>
      <c r="AI111" s="259" cm="1">
        <f t="array" ref="AI111">SUM(COUNTIF('LK HA'!$B$738:$AZ$744,{"",2,3,4,5,6,7,8,9,10,11,12,13,14,15,16,17,18,19,20}&amp;$C111)*{1,2,3,4,5,6,7,8,9,10,11,12,13,14,15,16,17,18,19,20})</f>
        <v>0</v>
      </c>
      <c r="AJ111" s="259" cm="1">
        <f t="array" ref="AJ111">SUM(COUNTIF('LK HA'!$B$745:$AZ$751,{"",2,3,4,5,6,7,8,9,10,11,12,13,14,15,16,17,18,19,20}&amp;$C111)*{1,2,3,4,5,6,7,8,9,10,11,12,13,14,15,16,17,18,19,20})</f>
        <v>0</v>
      </c>
      <c r="AK111" s="259" cm="1">
        <f t="array" ref="AK111">SUM(COUNTIF('LK HA'!$B$752:$AZ$765,{"",2,3,4,5,6,7,8,9,10,11,12,13,14,15,16,17,18,19,20}&amp;$C111)*{1,2,3,4,5,6,7,8,9,10,11,12,13,14,15,16,17,18,19,20})</f>
        <v>0</v>
      </c>
      <c r="AL111" s="259" cm="1">
        <f t="array" ref="AL111">SUM(COUNTIF('LK HA'!$B$766:$AZ$773,{"",2,3,4,5,6,7,8,9,10,11,12,13,14,15,16,17,18,19,20}&amp;$C111)*{1,2,3,4,5,6,7,8,9,10,11,12,13,14,15,16,17,18,19,20})</f>
        <v>0</v>
      </c>
      <c r="AM111" s="259" cm="1">
        <f t="array" ref="AM111">SUM(COUNTIF('LK HA'!$B$774:$AZ$791,{"",2,3,4,5,6,7,8,9,10,11,12,13,14,15,16,17,18,19,20}&amp;$C111)*{1,2,3,4,5,6,7,8,9,10,11,12,13,14,15,16,17,18,19,20})</f>
        <v>0</v>
      </c>
      <c r="AN111" s="346">
        <f t="shared" si="15"/>
        <v>185</v>
      </c>
      <c r="AO111" s="119"/>
      <c r="AP111" s="259" cm="1">
        <f t="array" ref="AP111">SUM(COUNTIF('LK HA'!$B$7:$AZ$791,{"",2,3,4,5,6,7,8,9,10,11,12,13,14,15,16,17,18,19,20}&amp;$C111)*{1,2,3,4,5,6,7,8,9,10,11,12,13,14,15,16,17,18,19,20})</f>
        <v>185</v>
      </c>
    </row>
    <row r="112" spans="1:42" ht="15.6">
      <c r="A112" s="106">
        <f>IF(AN112=0,"ẩn",MAX($A$5:$A111)+1)</f>
        <v>44</v>
      </c>
      <c r="B112" s="107" t="s">
        <v>282</v>
      </c>
      <c r="C112" s="99" t="s">
        <v>245</v>
      </c>
      <c r="D112" s="99" t="s">
        <v>9</v>
      </c>
      <c r="E112" s="259" cm="1">
        <f t="array" ref="E112">SUM(COUNTIF('LK HA'!$B$7:$AZ$64,{"",2,3,4,5,6,7,8,9,10,11,12,13,14,15,16,17,18,19,20}&amp;$C112)*{1,2,3,4,5,6,7,8,9,10,11,12,13,14,15,16,17,18,19,20})</f>
        <v>0</v>
      </c>
      <c r="F112" s="259" cm="1">
        <f t="array" ref="F112">SUM(COUNTIF('LK HA'!$B$65:$AZ$75,{"",2,3,4,5,6,7,8,9,10,11,12,13,14,15,16,17,18,19,20}&amp;$C112)*{1,2,3,4,5,6,7,8,9,10,11,12,13,14,15,16,17,18,19,20})</f>
        <v>0</v>
      </c>
      <c r="G112" s="259" cm="1">
        <f t="array" ref="G112">SUM(COUNTIF('LK HA'!$B$76:$AZ$96,{"",2,3,4,5,6,7,8,9,10,11,12,13,14,15,16,17,18,19,20}&amp;$C112)*{1,2,3,4,5,6,7,8,9,10,11,12,13,14,15,16,17,18,19,20})</f>
        <v>0</v>
      </c>
      <c r="H112" s="259" cm="1">
        <f t="array" ref="H112">SUM(COUNTIF('LK HA'!$B$97:$AZ$160,{"",2,3,4,5,6,7,8,9,10,11,12,13,14,15,16,17,18,19,20}&amp;$C112)*{1,2,3,4,5,6,7,8,9,10,11,12,13,14,15,16,17,18,19,20})</f>
        <v>36</v>
      </c>
      <c r="I112" s="259" cm="1">
        <f t="array" ref="I112">SUM(COUNTIF('LK HA'!$B$161:$AZ$164,{"",2,3,4,5,6,7,8,9,10,11,12,13,14,15,16,17,18,19,20}&amp;$C112)*{1,2,3,4,5,6,7,8,9,10,11,12,13,14,15,16,17,18,19,20})</f>
        <v>0</v>
      </c>
      <c r="J112" s="259" cm="1">
        <f t="array" ref="J112">SUM(COUNTIF('LK HA'!$B$165:$AZ$182,{"",2,3,4,5,6,7,8,9,10,11,12,13,14,15,16,17,18,19,20}&amp;$C112)*{1,2,3,4,5,6,7,8,9,10,11,12,13,14,15,16,17,18,19,20})</f>
        <v>0</v>
      </c>
      <c r="K112" s="259">
        <f>SUM(COUNTIF('LK HA'!$B$183:$AZ$209,{"",2,3,4,5,6,7,8,9,10,11,12,13,14,15,16,17,18,19,20}&amp;$C112)*{1,2,3,4,5,6,7,8,9,10,11,12,13,14,15,16,17,18,19,20})</f>
        <v>0</v>
      </c>
      <c r="L112" s="259" cm="1">
        <f t="array" ref="L112">SUM(COUNTIF('LK HA'!$B$210:$AZ$235,{"",2,3,4,5,6,7,8,9,10,11,12,13,14,15,16,17,18,19,20}&amp;$C112)*{1,2,3,4,5,6,7,8,9,10,11,12,13,14,15,16,17,18,19,20})</f>
        <v>0</v>
      </c>
      <c r="M112" s="259" cm="1">
        <f t="array" ref="M112">SUM(COUNTIF('LK HA'!$B$236:$AZ$254,{"",2,3,4,5,6,7,8,9,10,11,12,13,14,15,16,17,18,19,20}&amp;$C112)*{1,2,3,4,5,6,7,8,9,10,11,12,13,14,15,16,17,18,19,20})</f>
        <v>0</v>
      </c>
      <c r="N112" s="259" cm="1">
        <f t="array" ref="N112">SUM(COUNTIF('LK HA'!$B$255:$AZ$261,{"",2,3,4,5,6,7,8,9,10,11,12,13,14,15,16,17,18,19,20}&amp;$C112)*{1,2,3,4,5,6,7,8,9,10,11,12,13,14,15,16,17,18,19,20})</f>
        <v>0</v>
      </c>
      <c r="O112" s="259" cm="1">
        <f t="array" ref="O112">SUM(COUNTIF('LK HA'!$B$262:$AZ$288,{"",2,3,4,5,6,7,8,9,10,11,12,13,14,15,16,17,18,19,20}&amp;$C112)*{1,2,3,4,5,6,7,8,9,10,11,12,13,14,15,16,17,18,19,20})</f>
        <v>0</v>
      </c>
      <c r="P112" s="259" cm="1">
        <f t="array" ref="P112">SUM(COUNTIF('LK HA'!$B$289:$AZ$304,{"",2,3,4,5,6,7,8,9,10,11,12,13,14,15,16,17,18,19,20}&amp;$C112)*{1,2,3,4,5,6,7,8,9,10,11,12,13,14,15,16,17,18,19,20})</f>
        <v>0</v>
      </c>
      <c r="Q112" s="259" cm="1">
        <f t="array" ref="Q112">SUM(COUNTIF('LK HA'!$B$305:$AZ$350,{"",2,3,4,5,6,7,8,9,10,11,12,13,14,15,16,17,18,19,20}&amp;$C112)*{1,2,3,4,5,6,7,8,9,10,11,12,13,14,15,16,17,18,19,20})</f>
        <v>0</v>
      </c>
      <c r="R112" s="259" cm="1">
        <f t="array" ref="R112">SUM(COUNTIF('LK HA'!$B$351:$AZ$375,{"",2,3,4,5,6,7,8,9,10,11,12,13,14,15,16,17,18,19,20}&amp;$C112)*{1,2,3,4,5,6,7,8,9,10,11,12,13,14,15,16,17,18,19,20})</f>
        <v>0</v>
      </c>
      <c r="S112" s="259" cm="1">
        <f t="array" ref="S112">SUM(COUNTIF('LK HA'!$B$376:$AZ$413,{"",2,3,4,5,6,7,8,9,10,11,12,13,14,15,16,17,18,19,20}&amp;$C112)*{1,2,3,4,5,6,7,8,9,10,11,12,13,14,15,16,17,18,19,20})</f>
        <v>0</v>
      </c>
      <c r="T112" s="259" cm="1">
        <f t="array" ref="T112">SUM(COUNTIF('LK HA'!$B$414:$AZ$460,{"",2,3,4,5,6,7,8,9,10,11,12,13,14,15,16,17,18,19,20}&amp;$C112)*{1,2,3,4,5,6,7,8,9,10,11,12,13,14,15,16,17,18,19,20})</f>
        <v>0</v>
      </c>
      <c r="U112" s="259" cm="1">
        <f t="array" ref="U112">SUM(COUNTIF('LK HA'!$B$461:$AZ$497,{"",2,3,4,5,6,7,8,9,10,11,12,13,14,15,16,17,18,19,20}&amp;$C112)*{1,2,3,4,5,6,7,8,9,10,11,12,13,14,15,16,17,18,19,20})</f>
        <v>0</v>
      </c>
      <c r="V112" s="259" cm="1">
        <f t="array" ref="V112">SUM(COUNTIF('LK HA'!$B$498:$AZ$553,{"",2,3,4,5,6,7,8,9,10,11,12,13,14,15,16,17,18,19,20}&amp;$C112)*{1,2,3,4,5,6,7,8,9,10,11,12,13,14,15,16,17,18,19,20})</f>
        <v>0</v>
      </c>
      <c r="W112" s="259" cm="1">
        <f t="array" ref="W112">SUM(COUNTIF('LK HA'!$B$554:$AZ$585,{"",2,3,4,5,6,7,8,9,10,11,12,13,14,15,16,17,18,19,20}&amp;$C112)*{1,2,3,4,5,6,7,8,9,10,11,12,13,14,15,16,17,18,19,20})</f>
        <v>0</v>
      </c>
      <c r="X112" s="259" cm="1">
        <f t="array" ref="X112">SUM(COUNTIF('LK HA'!$B$586:$AZ$609,{"",2,3,4,5,6,7,8,9,10,11,12,13,14,15,16,17,18,19,20}&amp;$C112)*{1,2,3,4,5,6,7,8,9,10,11,12,13,14,15,16,17,18,19,20})</f>
        <v>0</v>
      </c>
      <c r="Y112" s="259" cm="1">
        <f t="array" ref="Y112">SUM(COUNTIF('LK HA'!$B$610:$AZ$616,{"",2,3,4,5,6,7,8,9,10,11,12,13,14,15,16,17,18,19,20}&amp;$C112)*{1,2,3,4,5,6,7,8,9,10,11,12,13,14,15,16,17,18,19,20})</f>
        <v>0</v>
      </c>
      <c r="Z112" s="259" cm="1">
        <f t="array" ref="Z112">SUM(COUNTIF('LK HA'!$B$617:$AZ$625,{"",2,3,4,5,6,7,8,9,10,11,12,13,14,15,16,17,18,19,20}&amp;$C112)*{1,2,3,4,5,6,7,8,9,10,11,12,13,14,15,16,17,18,19,20})</f>
        <v>0</v>
      </c>
      <c r="AA112" s="259" cm="1">
        <f t="array" ref="AA112">SUM(COUNTIF('LK HA'!$B$626:$AZ$633,{"",2,3,4,5,6,7,8,9,10,11,12,13,14,15,16,17,18,19,20}&amp;$C112)*{1,2,3,4,5,6,7,8,9,10,11,12,13,14,15,16,17,18,19,20})</f>
        <v>0</v>
      </c>
      <c r="AB112" s="259" cm="1">
        <f t="array" ref="AB112">SUM(COUNTIF('LK HA'!$B$634:$AZ$646,{"",2,3,4,5,6,7,8,9,10,11,12,13,14,15,16,17,18,19,20}&amp;$C112)*{1,2,3,4,5,6,7,8,9,10,11,12,13,14,15,16,17,18,19,20})</f>
        <v>0</v>
      </c>
      <c r="AC112" s="259" cm="1">
        <f t="array" ref="AC112">SUM(COUNTIF('LK HA'!$B$647:$AZ$677,{"",2,3,4,5,6,7,8,9,10,11,12,13,14,15,16,17,18,19,20}&amp;$C112)*{1,2,3,4,5,6,7,8,9,10,11,12,13,14,15,16,17,18,19,20})</f>
        <v>0</v>
      </c>
      <c r="AD112" s="259" cm="1">
        <f t="array" ref="AD112">SUM(COUNTIF('LK HA'!$B$678:$AZ$692,{"",2,3,4,5,6,7,8,9,10,11,12,13,14,15,16,17,18,19,20}&amp;$C112)*{1,2,3,4,5,6,7,8,9,10,11,12,13,14,15,16,17,18,19,20})</f>
        <v>0</v>
      </c>
      <c r="AE112" s="259" cm="1">
        <f t="array" ref="AE112">SUM(COUNTIF('LK HA'!$B$693:$AZ$700,{"",2,3,4,5,6,7,8,9,10,11,12,13,14,15,16,17,18,19,20}&amp;$C112)*{1,2,3,4,5,6,7,8,9,10,11,12,13,14,15,16,17,18,19,20})</f>
        <v>0</v>
      </c>
      <c r="AF112" s="259" cm="1">
        <f t="array" ref="AF112">SUM(COUNTIF('LK HA'!$B$701:$AZ$719,{"",2,3,4,5,6,7,8,9,10,11,12,13,14,15,16,17,18,19,20}&amp;$C112)*{1,2,3,4,5,6,7,8,9,10,11,12,13,14,15,16,17,18,19,20})</f>
        <v>0</v>
      </c>
      <c r="AG112" s="259" cm="1">
        <f t="array" ref="AG112">SUM(COUNTIF('LK HA'!$B$720:$AZ$728,{"",2,3,4,5,6,7,8,9,10,11,12,13,14,15,16,17,18,19,20}&amp;$C112)*{1,2,3,4,5,6,7,8,9,10,11,12,13,14,15,16,17,18,19,20})</f>
        <v>0</v>
      </c>
      <c r="AH112" s="259" cm="1">
        <f t="array" ref="AH112">SUM(COUNTIF('LK HA'!$B$729:$AZ$737,{"",2,3,4,5,6,7,8,9,10,11,12,13,14,15,16,17,18,19,20}&amp;$C112)*{1,2,3,4,5,6,7,8,9,10,11,12,13,14,15,16,17,18,19,20})</f>
        <v>0</v>
      </c>
      <c r="AI112" s="259" cm="1">
        <f t="array" ref="AI112">SUM(COUNTIF('LK HA'!$B$738:$AZ$744,{"",2,3,4,5,6,7,8,9,10,11,12,13,14,15,16,17,18,19,20}&amp;$C112)*{1,2,3,4,5,6,7,8,9,10,11,12,13,14,15,16,17,18,19,20})</f>
        <v>0</v>
      </c>
      <c r="AJ112" s="259" cm="1">
        <f t="array" ref="AJ112">SUM(COUNTIF('LK HA'!$B$745:$AZ$751,{"",2,3,4,5,6,7,8,9,10,11,12,13,14,15,16,17,18,19,20}&amp;$C112)*{1,2,3,4,5,6,7,8,9,10,11,12,13,14,15,16,17,18,19,20})</f>
        <v>0</v>
      </c>
      <c r="AK112" s="259" cm="1">
        <f t="array" ref="AK112">SUM(COUNTIF('LK HA'!$B$752:$AZ$765,{"",2,3,4,5,6,7,8,9,10,11,12,13,14,15,16,17,18,19,20}&amp;$C112)*{1,2,3,4,5,6,7,8,9,10,11,12,13,14,15,16,17,18,19,20})</f>
        <v>0</v>
      </c>
      <c r="AL112" s="259" cm="1">
        <f t="array" ref="AL112">SUM(COUNTIF('LK HA'!$B$766:$AZ$773,{"",2,3,4,5,6,7,8,9,10,11,12,13,14,15,16,17,18,19,20}&amp;$C112)*{1,2,3,4,5,6,7,8,9,10,11,12,13,14,15,16,17,18,19,20})</f>
        <v>0</v>
      </c>
      <c r="AM112" s="259" cm="1">
        <f t="array" ref="AM112">SUM(COUNTIF('LK HA'!$B$774:$AZ$791,{"",2,3,4,5,6,7,8,9,10,11,12,13,14,15,16,17,18,19,20}&amp;$C112)*{1,2,3,4,5,6,7,8,9,10,11,12,13,14,15,16,17,18,19,20})</f>
        <v>0</v>
      </c>
      <c r="AN112" s="346">
        <f t="shared" si="15"/>
        <v>36</v>
      </c>
      <c r="AO112" s="119"/>
      <c r="AP112" s="259" cm="1">
        <f t="array" ref="AP112">SUM(COUNTIF('LK HA'!$B$7:$AZ$791,{"",2,3,4,5,6,7,8,9,10,11,12,13,14,15,16,17,18,19,20}&amp;$C112)*{1,2,3,4,5,6,7,8,9,10,11,12,13,14,15,16,17,18,19,20})</f>
        <v>36</v>
      </c>
    </row>
    <row r="113" spans="1:42" s="39" customFormat="1" ht="15.6">
      <c r="A113" s="40">
        <f>IF(AN113=0,"ẩn",MAX($A$5:$A112)+1)</f>
        <v>45</v>
      </c>
      <c r="B113" s="41" t="s">
        <v>119</v>
      </c>
      <c r="C113" s="42" t="s">
        <v>246</v>
      </c>
      <c r="D113" s="42" t="s">
        <v>9</v>
      </c>
      <c r="E113" s="258" cm="1">
        <f t="array" ref="E113">SUM(COUNTIF('LK HA'!$B$7:$AZ$64,{"",2,3,4,5,6,7,8,9,10,11,12,13,14,15,16,17,18,19,20}&amp;$C113)*{1,2,3,4,5,6,7,8,9,10,11,12,13,14,15,16,17,18,19,20})</f>
        <v>0</v>
      </c>
      <c r="F113" s="258" cm="1">
        <f t="array" ref="F113">SUM(COUNTIF('LK HA'!$B$65:$AZ$75,{"",2,3,4,5,6,7,8,9,10,11,12,13,14,15,16,17,18,19,20}&amp;$C113)*{1,2,3,4,5,6,7,8,9,10,11,12,13,14,15,16,17,18,19,20})</f>
        <v>0</v>
      </c>
      <c r="G113" s="258" cm="1">
        <f t="array" ref="G113">SUM(COUNTIF('LK HA'!$B$76:$AZ$96,{"",2,3,4,5,6,7,8,9,10,11,12,13,14,15,16,17,18,19,20}&amp;$C113)*{1,2,3,4,5,6,7,8,9,10,11,12,13,14,15,16,17,18,19,20})</f>
        <v>0</v>
      </c>
      <c r="H113" s="258" cm="1">
        <f t="array" ref="H113">SUM(COUNTIF('LK HA'!$B$97:$AZ$160,{"",2,3,4,5,6,7,8,9,10,11,12,13,14,15,16,17,18,19,20}&amp;$C113)*{1,2,3,4,5,6,7,8,9,10,11,12,13,14,15,16,17,18,19,20})</f>
        <v>19</v>
      </c>
      <c r="I113" s="258" cm="1">
        <f t="array" ref="I113">SUM(COUNTIF('LK HA'!$B$161:$AZ$164,{"",2,3,4,5,6,7,8,9,10,11,12,13,14,15,16,17,18,19,20}&amp;$C113)*{1,2,3,4,5,6,7,8,9,10,11,12,13,14,15,16,17,18,19,20})</f>
        <v>0</v>
      </c>
      <c r="J113" s="258" cm="1">
        <f t="array" ref="J113">SUM(COUNTIF('LK HA'!$B$165:$AZ$182,{"",2,3,4,5,6,7,8,9,10,11,12,13,14,15,16,17,18,19,20}&amp;$C113)*{1,2,3,4,5,6,7,8,9,10,11,12,13,14,15,16,17,18,19,20})</f>
        <v>0</v>
      </c>
      <c r="K113" s="258">
        <f>SUM(COUNTIF('LK HA'!$B$183:$AZ$209,{"",2,3,4,5,6,7,8,9,10,11,12,13,14,15,16,17,18,19,20}&amp;$C113)*{1,2,3,4,5,6,7,8,9,10,11,12,13,14,15,16,17,18,19,20})</f>
        <v>0</v>
      </c>
      <c r="L113" s="258" cm="1">
        <f t="array" ref="L113">SUM(COUNTIF('LK HA'!$B$210:$AZ$235,{"",2,3,4,5,6,7,8,9,10,11,12,13,14,15,16,17,18,19,20}&amp;$C113)*{1,2,3,4,5,6,7,8,9,10,11,12,13,14,15,16,17,18,19,20})</f>
        <v>0</v>
      </c>
      <c r="M113" s="258" cm="1">
        <f t="array" ref="M113">SUM(COUNTIF('LK HA'!$B$236:$AZ$254,{"",2,3,4,5,6,7,8,9,10,11,12,13,14,15,16,17,18,19,20}&amp;$C113)*{1,2,3,4,5,6,7,8,9,10,11,12,13,14,15,16,17,18,19,20})</f>
        <v>0</v>
      </c>
      <c r="N113" s="258" cm="1">
        <f t="array" ref="N113">SUM(COUNTIF('LK HA'!$B$255:$AZ$261,{"",2,3,4,5,6,7,8,9,10,11,12,13,14,15,16,17,18,19,20}&amp;$C113)*{1,2,3,4,5,6,7,8,9,10,11,12,13,14,15,16,17,18,19,20})</f>
        <v>0</v>
      </c>
      <c r="O113" s="258" cm="1">
        <f t="array" ref="O113">SUM(COUNTIF('LK HA'!$B$262:$AZ$288,{"",2,3,4,5,6,7,8,9,10,11,12,13,14,15,16,17,18,19,20}&amp;$C113)*{1,2,3,4,5,6,7,8,9,10,11,12,13,14,15,16,17,18,19,20})</f>
        <v>0</v>
      </c>
      <c r="P113" s="258" cm="1">
        <f t="array" ref="P113">SUM(COUNTIF('LK HA'!$B$289:$AZ$304,{"",2,3,4,5,6,7,8,9,10,11,12,13,14,15,16,17,18,19,20}&amp;$C113)*{1,2,3,4,5,6,7,8,9,10,11,12,13,14,15,16,17,18,19,20})</f>
        <v>0</v>
      </c>
      <c r="Q113" s="258" cm="1">
        <f t="array" ref="Q113">SUM(COUNTIF('LK HA'!$B$305:$AZ$350,{"",2,3,4,5,6,7,8,9,10,11,12,13,14,15,16,17,18,19,20}&amp;$C113)*{1,2,3,4,5,6,7,8,9,10,11,12,13,14,15,16,17,18,19,20})</f>
        <v>0</v>
      </c>
      <c r="R113" s="258" cm="1">
        <f t="array" ref="R113">SUM(COUNTIF('LK HA'!$B$351:$AZ$375,{"",2,3,4,5,6,7,8,9,10,11,12,13,14,15,16,17,18,19,20}&amp;$C113)*{1,2,3,4,5,6,7,8,9,10,11,12,13,14,15,16,17,18,19,20})</f>
        <v>0</v>
      </c>
      <c r="S113" s="258" cm="1">
        <f t="array" ref="S113">SUM(COUNTIF('LK HA'!$B$376:$AZ$413,{"",2,3,4,5,6,7,8,9,10,11,12,13,14,15,16,17,18,19,20}&amp;$C113)*{1,2,3,4,5,6,7,8,9,10,11,12,13,14,15,16,17,18,19,20})</f>
        <v>0</v>
      </c>
      <c r="T113" s="258" cm="1">
        <f t="array" ref="T113">SUM(COUNTIF('LK HA'!$B$414:$AZ$460,{"",2,3,4,5,6,7,8,9,10,11,12,13,14,15,16,17,18,19,20}&amp;$C113)*{1,2,3,4,5,6,7,8,9,10,11,12,13,14,15,16,17,18,19,20})</f>
        <v>0</v>
      </c>
      <c r="U113" s="258" cm="1">
        <f t="array" ref="U113">SUM(COUNTIF('LK HA'!$B$461:$AZ$497,{"",2,3,4,5,6,7,8,9,10,11,12,13,14,15,16,17,18,19,20}&amp;$C113)*{1,2,3,4,5,6,7,8,9,10,11,12,13,14,15,16,17,18,19,20})</f>
        <v>0</v>
      </c>
      <c r="V113" s="258" cm="1">
        <f t="array" ref="V113">SUM(COUNTIF('LK HA'!$B$498:$AZ$553,{"",2,3,4,5,6,7,8,9,10,11,12,13,14,15,16,17,18,19,20}&amp;$C113)*{1,2,3,4,5,6,7,8,9,10,11,12,13,14,15,16,17,18,19,20})</f>
        <v>0</v>
      </c>
      <c r="W113" s="258" cm="1">
        <f t="array" ref="W113">SUM(COUNTIF('LK HA'!$B$554:$AZ$585,{"",2,3,4,5,6,7,8,9,10,11,12,13,14,15,16,17,18,19,20}&amp;$C113)*{1,2,3,4,5,6,7,8,9,10,11,12,13,14,15,16,17,18,19,20})</f>
        <v>0</v>
      </c>
      <c r="X113" s="258" cm="1">
        <f t="array" ref="X113">SUM(COUNTIF('LK HA'!$B$586:$AZ$609,{"",2,3,4,5,6,7,8,9,10,11,12,13,14,15,16,17,18,19,20}&amp;$C113)*{1,2,3,4,5,6,7,8,9,10,11,12,13,14,15,16,17,18,19,20})</f>
        <v>0</v>
      </c>
      <c r="Y113" s="258" cm="1">
        <f t="array" ref="Y113">SUM(COUNTIF('LK HA'!$B$610:$AZ$616,{"",2,3,4,5,6,7,8,9,10,11,12,13,14,15,16,17,18,19,20}&amp;$C113)*{1,2,3,4,5,6,7,8,9,10,11,12,13,14,15,16,17,18,19,20})</f>
        <v>0</v>
      </c>
      <c r="Z113" s="258" cm="1">
        <f t="array" ref="Z113">SUM(COUNTIF('LK HA'!$B$617:$AZ$625,{"",2,3,4,5,6,7,8,9,10,11,12,13,14,15,16,17,18,19,20}&amp;$C113)*{1,2,3,4,5,6,7,8,9,10,11,12,13,14,15,16,17,18,19,20})</f>
        <v>0</v>
      </c>
      <c r="AA113" s="258" cm="1">
        <f t="array" ref="AA113">SUM(COUNTIF('LK HA'!$B$626:$AZ$633,{"",2,3,4,5,6,7,8,9,10,11,12,13,14,15,16,17,18,19,20}&amp;$C113)*{1,2,3,4,5,6,7,8,9,10,11,12,13,14,15,16,17,18,19,20})</f>
        <v>0</v>
      </c>
      <c r="AB113" s="258" cm="1">
        <f t="array" ref="AB113">SUM(COUNTIF('LK HA'!$B$634:$AZ$646,{"",2,3,4,5,6,7,8,9,10,11,12,13,14,15,16,17,18,19,20}&amp;$C113)*{1,2,3,4,5,6,7,8,9,10,11,12,13,14,15,16,17,18,19,20})</f>
        <v>0</v>
      </c>
      <c r="AC113" s="258" cm="1">
        <f t="array" ref="AC113">SUM(COUNTIF('LK HA'!$B$647:$AZ$677,{"",2,3,4,5,6,7,8,9,10,11,12,13,14,15,16,17,18,19,20}&amp;$C113)*{1,2,3,4,5,6,7,8,9,10,11,12,13,14,15,16,17,18,19,20})</f>
        <v>0</v>
      </c>
      <c r="AD113" s="258" cm="1">
        <f t="array" ref="AD113">SUM(COUNTIF('LK HA'!$B$678:$AZ$692,{"",2,3,4,5,6,7,8,9,10,11,12,13,14,15,16,17,18,19,20}&amp;$C113)*{1,2,3,4,5,6,7,8,9,10,11,12,13,14,15,16,17,18,19,20})</f>
        <v>0</v>
      </c>
      <c r="AE113" s="258" cm="1">
        <f t="array" ref="AE113">SUM(COUNTIF('LK HA'!$B$693:$AZ$700,{"",2,3,4,5,6,7,8,9,10,11,12,13,14,15,16,17,18,19,20}&amp;$C113)*{1,2,3,4,5,6,7,8,9,10,11,12,13,14,15,16,17,18,19,20})</f>
        <v>0</v>
      </c>
      <c r="AF113" s="258" cm="1">
        <f t="array" ref="AF113">SUM(COUNTIF('LK HA'!$B$701:$AZ$719,{"",2,3,4,5,6,7,8,9,10,11,12,13,14,15,16,17,18,19,20}&amp;$C113)*{1,2,3,4,5,6,7,8,9,10,11,12,13,14,15,16,17,18,19,20})</f>
        <v>0</v>
      </c>
      <c r="AG113" s="258" cm="1">
        <f t="array" ref="AG113">SUM(COUNTIF('LK HA'!$B$720:$AZ$728,{"",2,3,4,5,6,7,8,9,10,11,12,13,14,15,16,17,18,19,20}&amp;$C113)*{1,2,3,4,5,6,7,8,9,10,11,12,13,14,15,16,17,18,19,20})</f>
        <v>0</v>
      </c>
      <c r="AH113" s="258" cm="1">
        <f t="array" ref="AH113">SUM(COUNTIF('LK HA'!$B$729:$AZ$737,{"",2,3,4,5,6,7,8,9,10,11,12,13,14,15,16,17,18,19,20}&amp;$C113)*{1,2,3,4,5,6,7,8,9,10,11,12,13,14,15,16,17,18,19,20})</f>
        <v>0</v>
      </c>
      <c r="AI113" s="258" cm="1">
        <f t="array" ref="AI113">SUM(COUNTIF('LK HA'!$B$738:$AZ$744,{"",2,3,4,5,6,7,8,9,10,11,12,13,14,15,16,17,18,19,20}&amp;$C113)*{1,2,3,4,5,6,7,8,9,10,11,12,13,14,15,16,17,18,19,20})</f>
        <v>0</v>
      </c>
      <c r="AJ113" s="258" cm="1">
        <f t="array" ref="AJ113">SUM(COUNTIF('LK HA'!$B$745:$AZ$751,{"",2,3,4,5,6,7,8,9,10,11,12,13,14,15,16,17,18,19,20}&amp;$C113)*{1,2,3,4,5,6,7,8,9,10,11,12,13,14,15,16,17,18,19,20})</f>
        <v>0</v>
      </c>
      <c r="AK113" s="258" cm="1">
        <f t="array" ref="AK113">SUM(COUNTIF('LK HA'!$B$752:$AZ$765,{"",2,3,4,5,6,7,8,9,10,11,12,13,14,15,16,17,18,19,20}&amp;$C113)*{1,2,3,4,5,6,7,8,9,10,11,12,13,14,15,16,17,18,19,20})</f>
        <v>0</v>
      </c>
      <c r="AL113" s="258" cm="1">
        <f t="array" ref="AL113">SUM(COUNTIF('LK HA'!$B$766:$AZ$773,{"",2,3,4,5,6,7,8,9,10,11,12,13,14,15,16,17,18,19,20}&amp;$C113)*{1,2,3,4,5,6,7,8,9,10,11,12,13,14,15,16,17,18,19,20})</f>
        <v>0</v>
      </c>
      <c r="AM113" s="258" cm="1">
        <f t="array" ref="AM113">SUM(COUNTIF('LK HA'!$B$774:$AZ$791,{"",2,3,4,5,6,7,8,9,10,11,12,13,14,15,16,17,18,19,20}&amp;$C113)*{1,2,3,4,5,6,7,8,9,10,11,12,13,14,15,16,17,18,19,20})</f>
        <v>0</v>
      </c>
      <c r="AN113" s="347">
        <f t="shared" si="15"/>
        <v>19</v>
      </c>
      <c r="AO113" s="47"/>
      <c r="AP113" s="258" cm="1">
        <f t="array" ref="AP113">SUM(COUNTIF('LK HA'!$B$7:$AZ$791,{"",2,3,4,5,6,7,8,9,10,11,12,13,14,15,16,17,18,19,20}&amp;$C113)*{1,2,3,4,5,6,7,8,9,10,11,12,13,14,15,16,17,18,19,20})</f>
        <v>19</v>
      </c>
    </row>
    <row r="114" spans="1:42" s="39" customFormat="1" ht="15.6">
      <c r="A114" s="40">
        <f>IF(AN114=0,"ẩn",MAX($A$5:$A113)+1)</f>
        <v>46</v>
      </c>
      <c r="B114" s="41" t="s">
        <v>900</v>
      </c>
      <c r="C114" s="42" t="s">
        <v>218</v>
      </c>
      <c r="D114" s="42" t="s">
        <v>9</v>
      </c>
      <c r="E114" s="258" cm="1">
        <f t="array" ref="E114">SUM(COUNTIF('LK HA'!$B$7:$AZ$64,{"",2,3,4,5,6,7,8,9,10,11,12,13,14,15,16,17,18,19,20}&amp;$C114)*{1,2,3,4,5,6,7,8,9,10,11,12,13,14,15,16,17,18,19,20})</f>
        <v>0</v>
      </c>
      <c r="F114" s="258" cm="1">
        <f t="array" ref="F114">SUM(COUNTIF('LK HA'!$B$65:$AZ$75,{"",2,3,4,5,6,7,8,9,10,11,12,13,14,15,16,17,18,19,20}&amp;$C114)*{1,2,3,4,5,6,7,8,9,10,11,12,13,14,15,16,17,18,19,20})</f>
        <v>0</v>
      </c>
      <c r="G114" s="258" cm="1">
        <f t="array" ref="G114">SUM(COUNTIF('LK HA'!$B$76:$AZ$96,{"",2,3,4,5,6,7,8,9,10,11,12,13,14,15,16,17,18,19,20}&amp;$C114)*{1,2,3,4,5,6,7,8,9,10,11,12,13,14,15,16,17,18,19,20})</f>
        <v>2</v>
      </c>
      <c r="H114" s="258" cm="1">
        <f t="array" ref="H114">SUM(COUNTIF('LK HA'!$B$97:$AZ$160,{"",2,3,4,5,6,7,8,9,10,11,12,13,14,15,16,17,18,19,20}&amp;$C114)*{1,2,3,4,5,6,7,8,9,10,11,12,13,14,15,16,17,18,19,20})</f>
        <v>0</v>
      </c>
      <c r="I114" s="258" cm="1">
        <f t="array" ref="I114">SUM(COUNTIF('LK HA'!$B$161:$AZ$164,{"",2,3,4,5,6,7,8,9,10,11,12,13,14,15,16,17,18,19,20}&amp;$C114)*{1,2,3,4,5,6,7,8,9,10,11,12,13,14,15,16,17,18,19,20})</f>
        <v>0</v>
      </c>
      <c r="J114" s="258" cm="1">
        <f t="array" ref="J114">SUM(COUNTIF('LK HA'!$B$165:$AZ$182,{"",2,3,4,5,6,7,8,9,10,11,12,13,14,15,16,17,18,19,20}&amp;$C114)*{1,2,3,4,5,6,7,8,9,10,11,12,13,14,15,16,17,18,19,20})</f>
        <v>0</v>
      </c>
      <c r="K114" s="258">
        <f>SUM(COUNTIF('LK HA'!$B$183:$AZ$209,{"",2,3,4,5,6,7,8,9,10,11,12,13,14,15,16,17,18,19,20}&amp;$C114)*{1,2,3,4,5,6,7,8,9,10,11,12,13,14,15,16,17,18,19,20})</f>
        <v>0</v>
      </c>
      <c r="L114" s="258" cm="1">
        <f t="array" ref="L114">SUM(COUNTIF('LK HA'!$B$210:$AZ$235,{"",2,3,4,5,6,7,8,9,10,11,12,13,14,15,16,17,18,19,20}&amp;$C114)*{1,2,3,4,5,6,7,8,9,10,11,12,13,14,15,16,17,18,19,20})</f>
        <v>0</v>
      </c>
      <c r="M114" s="258" cm="1">
        <f t="array" ref="M114">SUM(COUNTIF('LK HA'!$B$236:$AZ$254,{"",2,3,4,5,6,7,8,9,10,11,12,13,14,15,16,17,18,19,20}&amp;$C114)*{1,2,3,4,5,6,7,8,9,10,11,12,13,14,15,16,17,18,19,20})</f>
        <v>0</v>
      </c>
      <c r="N114" s="258" cm="1">
        <f t="array" ref="N114">SUM(COUNTIF('LK HA'!$B$255:$AZ$261,{"",2,3,4,5,6,7,8,9,10,11,12,13,14,15,16,17,18,19,20}&amp;$C114)*{1,2,3,4,5,6,7,8,9,10,11,12,13,14,15,16,17,18,19,20})</f>
        <v>0</v>
      </c>
      <c r="O114" s="258" cm="1">
        <f t="array" ref="O114">SUM(COUNTIF('LK HA'!$B$262:$AZ$288,{"",2,3,4,5,6,7,8,9,10,11,12,13,14,15,16,17,18,19,20}&amp;$C114)*{1,2,3,4,5,6,7,8,9,10,11,12,13,14,15,16,17,18,19,20})</f>
        <v>0</v>
      </c>
      <c r="P114" s="258" cm="1">
        <f t="array" ref="P114">SUM(COUNTIF('LK HA'!$B$289:$AZ$304,{"",2,3,4,5,6,7,8,9,10,11,12,13,14,15,16,17,18,19,20}&amp;$C114)*{1,2,3,4,5,6,7,8,9,10,11,12,13,14,15,16,17,18,19,20})</f>
        <v>0</v>
      </c>
      <c r="Q114" s="258" cm="1">
        <f t="array" ref="Q114">SUM(COUNTIF('LK HA'!$B$305:$AZ$350,{"",2,3,4,5,6,7,8,9,10,11,12,13,14,15,16,17,18,19,20}&amp;$C114)*{1,2,3,4,5,6,7,8,9,10,11,12,13,14,15,16,17,18,19,20})</f>
        <v>0</v>
      </c>
      <c r="R114" s="258" cm="1">
        <f t="array" ref="R114">SUM(COUNTIF('LK HA'!$B$351:$AZ$375,{"",2,3,4,5,6,7,8,9,10,11,12,13,14,15,16,17,18,19,20}&amp;$C114)*{1,2,3,4,5,6,7,8,9,10,11,12,13,14,15,16,17,18,19,20})</f>
        <v>0</v>
      </c>
      <c r="S114" s="258" cm="1">
        <f t="array" ref="S114">SUM(COUNTIF('LK HA'!$B$376:$AZ$413,{"",2,3,4,5,6,7,8,9,10,11,12,13,14,15,16,17,18,19,20}&amp;$C114)*{1,2,3,4,5,6,7,8,9,10,11,12,13,14,15,16,17,18,19,20})</f>
        <v>0</v>
      </c>
      <c r="T114" s="258" cm="1">
        <f t="array" ref="T114">SUM(COUNTIF('LK HA'!$B$414:$AZ$460,{"",2,3,4,5,6,7,8,9,10,11,12,13,14,15,16,17,18,19,20}&amp;$C114)*{1,2,3,4,5,6,7,8,9,10,11,12,13,14,15,16,17,18,19,20})</f>
        <v>0</v>
      </c>
      <c r="U114" s="258" cm="1">
        <f t="array" ref="U114">SUM(COUNTIF('LK HA'!$B$461:$AZ$497,{"",2,3,4,5,6,7,8,9,10,11,12,13,14,15,16,17,18,19,20}&amp;$C114)*{1,2,3,4,5,6,7,8,9,10,11,12,13,14,15,16,17,18,19,20})</f>
        <v>0</v>
      </c>
      <c r="V114" s="258" cm="1">
        <f t="array" ref="V114">SUM(COUNTIF('LK HA'!$B$498:$AZ$553,{"",2,3,4,5,6,7,8,9,10,11,12,13,14,15,16,17,18,19,20}&amp;$C114)*{1,2,3,4,5,6,7,8,9,10,11,12,13,14,15,16,17,18,19,20})</f>
        <v>0</v>
      </c>
      <c r="W114" s="258" cm="1">
        <f t="array" ref="W114">SUM(COUNTIF('LK HA'!$B$554:$AZ$585,{"",2,3,4,5,6,7,8,9,10,11,12,13,14,15,16,17,18,19,20}&amp;$C114)*{1,2,3,4,5,6,7,8,9,10,11,12,13,14,15,16,17,18,19,20})</f>
        <v>0</v>
      </c>
      <c r="X114" s="258" cm="1">
        <f t="array" ref="X114">SUM(COUNTIF('LK HA'!$B$586:$AZ$609,{"",2,3,4,5,6,7,8,9,10,11,12,13,14,15,16,17,18,19,20}&amp;$C114)*{1,2,3,4,5,6,7,8,9,10,11,12,13,14,15,16,17,18,19,20})</f>
        <v>0</v>
      </c>
      <c r="Y114" s="258" cm="1">
        <f t="array" ref="Y114">SUM(COUNTIF('LK HA'!$B$610:$AZ$616,{"",2,3,4,5,6,7,8,9,10,11,12,13,14,15,16,17,18,19,20}&amp;$C114)*{1,2,3,4,5,6,7,8,9,10,11,12,13,14,15,16,17,18,19,20})</f>
        <v>0</v>
      </c>
      <c r="Z114" s="258" cm="1">
        <f t="array" ref="Z114">SUM(COUNTIF('LK HA'!$B$617:$AZ$625,{"",2,3,4,5,6,7,8,9,10,11,12,13,14,15,16,17,18,19,20}&amp;$C114)*{1,2,3,4,5,6,7,8,9,10,11,12,13,14,15,16,17,18,19,20})</f>
        <v>0</v>
      </c>
      <c r="AA114" s="258" cm="1">
        <f t="array" ref="AA114">SUM(COUNTIF('LK HA'!$B$626:$AZ$633,{"",2,3,4,5,6,7,8,9,10,11,12,13,14,15,16,17,18,19,20}&amp;$C114)*{1,2,3,4,5,6,7,8,9,10,11,12,13,14,15,16,17,18,19,20})</f>
        <v>0</v>
      </c>
      <c r="AB114" s="258" cm="1">
        <f t="array" ref="AB114">SUM(COUNTIF('LK HA'!$B$634:$AZ$646,{"",2,3,4,5,6,7,8,9,10,11,12,13,14,15,16,17,18,19,20}&amp;$C114)*{1,2,3,4,5,6,7,8,9,10,11,12,13,14,15,16,17,18,19,20})</f>
        <v>0</v>
      </c>
      <c r="AC114" s="258" cm="1">
        <f t="array" ref="AC114">SUM(COUNTIF('LK HA'!$B$647:$AZ$677,{"",2,3,4,5,6,7,8,9,10,11,12,13,14,15,16,17,18,19,20}&amp;$C114)*{1,2,3,4,5,6,7,8,9,10,11,12,13,14,15,16,17,18,19,20})</f>
        <v>0</v>
      </c>
      <c r="AD114" s="258" cm="1">
        <f t="array" ref="AD114">SUM(COUNTIF('LK HA'!$B$678:$AZ$692,{"",2,3,4,5,6,7,8,9,10,11,12,13,14,15,16,17,18,19,20}&amp;$C114)*{1,2,3,4,5,6,7,8,9,10,11,12,13,14,15,16,17,18,19,20})</f>
        <v>0</v>
      </c>
      <c r="AE114" s="258" cm="1">
        <f t="array" ref="AE114">SUM(COUNTIF('LK HA'!$B$693:$AZ$700,{"",2,3,4,5,6,7,8,9,10,11,12,13,14,15,16,17,18,19,20}&amp;$C114)*{1,2,3,4,5,6,7,8,9,10,11,12,13,14,15,16,17,18,19,20})</f>
        <v>0</v>
      </c>
      <c r="AF114" s="258" cm="1">
        <f t="array" ref="AF114">SUM(COUNTIF('LK HA'!$B$701:$AZ$719,{"",2,3,4,5,6,7,8,9,10,11,12,13,14,15,16,17,18,19,20}&amp;$C114)*{1,2,3,4,5,6,7,8,9,10,11,12,13,14,15,16,17,18,19,20})</f>
        <v>0</v>
      </c>
      <c r="AG114" s="258" cm="1">
        <f t="array" ref="AG114">SUM(COUNTIF('LK HA'!$B$720:$AZ$728,{"",2,3,4,5,6,7,8,9,10,11,12,13,14,15,16,17,18,19,20}&amp;$C114)*{1,2,3,4,5,6,7,8,9,10,11,12,13,14,15,16,17,18,19,20})</f>
        <v>0</v>
      </c>
      <c r="AH114" s="258" cm="1">
        <f t="array" ref="AH114">SUM(COUNTIF('LK HA'!$B$729:$AZ$737,{"",2,3,4,5,6,7,8,9,10,11,12,13,14,15,16,17,18,19,20}&amp;$C114)*{1,2,3,4,5,6,7,8,9,10,11,12,13,14,15,16,17,18,19,20})</f>
        <v>0</v>
      </c>
      <c r="AI114" s="258" cm="1">
        <f t="array" ref="AI114">SUM(COUNTIF('LK HA'!$B$738:$AZ$744,{"",2,3,4,5,6,7,8,9,10,11,12,13,14,15,16,17,18,19,20}&amp;$C114)*{1,2,3,4,5,6,7,8,9,10,11,12,13,14,15,16,17,18,19,20})</f>
        <v>0</v>
      </c>
      <c r="AJ114" s="258" cm="1">
        <f t="array" ref="AJ114">SUM(COUNTIF('LK HA'!$B$745:$AZ$751,{"",2,3,4,5,6,7,8,9,10,11,12,13,14,15,16,17,18,19,20}&amp;$C114)*{1,2,3,4,5,6,7,8,9,10,11,12,13,14,15,16,17,18,19,20})</f>
        <v>0</v>
      </c>
      <c r="AK114" s="258" cm="1">
        <f t="array" ref="AK114">SUM(COUNTIF('LK HA'!$B$752:$AZ$765,{"",2,3,4,5,6,7,8,9,10,11,12,13,14,15,16,17,18,19,20}&amp;$C114)*{1,2,3,4,5,6,7,8,9,10,11,12,13,14,15,16,17,18,19,20})</f>
        <v>0</v>
      </c>
      <c r="AL114" s="258" cm="1">
        <f t="array" ref="AL114">SUM(COUNTIF('LK HA'!$B$766:$AZ$773,{"",2,3,4,5,6,7,8,9,10,11,12,13,14,15,16,17,18,19,20}&amp;$C114)*{1,2,3,4,5,6,7,8,9,10,11,12,13,14,15,16,17,18,19,20})</f>
        <v>0</v>
      </c>
      <c r="AM114" s="258" cm="1">
        <f t="array" ref="AM114">SUM(COUNTIF('LK HA'!$B$774:$AZ$791,{"",2,3,4,5,6,7,8,9,10,11,12,13,14,15,16,17,18,19,20}&amp;$C114)*{1,2,3,4,5,6,7,8,9,10,11,12,13,14,15,16,17,18,19,20})</f>
        <v>0</v>
      </c>
      <c r="AN114" s="347">
        <f t="shared" ref="AN114" si="17">+SUM(E114:AM114)</f>
        <v>2</v>
      </c>
      <c r="AO114" s="47"/>
      <c r="AP114" s="258" cm="1">
        <f t="array" ref="AP114">SUM(COUNTIF('LK HA'!$B$7:$AZ$791,{"",2,3,4,5,6,7,8,9,10,11,12,13,14,15,16,17,18,19,20}&amp;$C114)*{1,2,3,4,5,6,7,8,9,10,11,12,13,14,15,16,17,18,19,20})</f>
        <v>2</v>
      </c>
    </row>
    <row r="115" spans="1:42" ht="15.6">
      <c r="A115" s="106">
        <f>IF(AN115=0,"ẩn",MAX($A$5:$A113)+1)</f>
        <v>46</v>
      </c>
      <c r="B115" s="107" t="s">
        <v>283</v>
      </c>
      <c r="C115" s="99" t="s">
        <v>322</v>
      </c>
      <c r="D115" s="99" t="s">
        <v>7</v>
      </c>
      <c r="E115" s="259" cm="1">
        <f t="array" ref="E115">SUM(COUNTIF('LK HA'!$B$7:$AZ$64,{"",2,3,4,5,6,7,8,9,10,11,12,13,14,15,16,17,18,19,20}&amp;$C115)*{1,2,3,4,5,6,7,8,9,10,11,12,13,14,15,16,17,18,19,20})</f>
        <v>0</v>
      </c>
      <c r="F115" s="259" cm="1">
        <f t="array" ref="F115">SUM(COUNTIF('LK HA'!$B$65:$AZ$75,{"",2,3,4,5,6,7,8,9,10,11,12,13,14,15,16,17,18,19,20}&amp;$C115)*{1,2,3,4,5,6,7,8,9,10,11,12,13,14,15,16,17,18,19,20})</f>
        <v>0</v>
      </c>
      <c r="G115" s="259" cm="1">
        <f t="array" ref="G115">SUM(COUNTIF('LK HA'!$B$76:$AZ$96,{"",2,3,4,5,6,7,8,9,10,11,12,13,14,15,16,17,18,19,20}&amp;$C115)*{1,2,3,4,5,6,7,8,9,10,11,12,13,14,15,16,17,18,19,20})</f>
        <v>0</v>
      </c>
      <c r="H115" s="259" cm="1">
        <f t="array" ref="H115">SUM(COUNTIF('LK HA'!$B$97:$AZ$160,{"",2,3,4,5,6,7,8,9,10,11,12,13,14,15,16,17,18,19,20}&amp;$C115)*{1,2,3,4,5,6,7,8,9,10,11,12,13,14,15,16,17,18,19,20})</f>
        <v>292</v>
      </c>
      <c r="I115" s="259" cm="1">
        <f t="array" ref="I115">SUM(COUNTIF('LK HA'!$B$161:$AZ$164,{"",2,3,4,5,6,7,8,9,10,11,12,13,14,15,16,17,18,19,20}&amp;$C115)*{1,2,3,4,5,6,7,8,9,10,11,12,13,14,15,16,17,18,19,20})</f>
        <v>0</v>
      </c>
      <c r="J115" s="259" cm="1">
        <f t="array" ref="J115">SUM(COUNTIF('LK HA'!$B$165:$AZ$182,{"",2,3,4,5,6,7,8,9,10,11,12,13,14,15,16,17,18,19,20}&amp;$C115)*{1,2,3,4,5,6,7,8,9,10,11,12,13,14,15,16,17,18,19,20})</f>
        <v>0</v>
      </c>
      <c r="K115" s="259">
        <f>SUM(COUNTIF('LK HA'!$B$183:$AZ$209,{"",2,3,4,5,6,7,8,9,10,11,12,13,14,15,16,17,18,19,20}&amp;$C115)*{1,2,3,4,5,6,7,8,9,10,11,12,13,14,15,16,17,18,19,20})</f>
        <v>0</v>
      </c>
      <c r="L115" s="259" cm="1">
        <f t="array" ref="L115">SUM(COUNTIF('LK HA'!$B$210:$AZ$235,{"",2,3,4,5,6,7,8,9,10,11,12,13,14,15,16,17,18,19,20}&amp;$C115)*{1,2,3,4,5,6,7,8,9,10,11,12,13,14,15,16,17,18,19,20})</f>
        <v>0</v>
      </c>
      <c r="M115" s="259" cm="1">
        <f t="array" ref="M115">SUM(COUNTIF('LK HA'!$B$236:$AZ$254,{"",2,3,4,5,6,7,8,9,10,11,12,13,14,15,16,17,18,19,20}&amp;$C115)*{1,2,3,4,5,6,7,8,9,10,11,12,13,14,15,16,17,18,19,20})</f>
        <v>0</v>
      </c>
      <c r="N115" s="259" cm="1">
        <f t="array" ref="N115">SUM(COUNTIF('LK HA'!$B$255:$AZ$261,{"",2,3,4,5,6,7,8,9,10,11,12,13,14,15,16,17,18,19,20}&amp;$C115)*{1,2,3,4,5,6,7,8,9,10,11,12,13,14,15,16,17,18,19,20})</f>
        <v>0</v>
      </c>
      <c r="O115" s="259" cm="1">
        <f t="array" ref="O115">SUM(COUNTIF('LK HA'!$B$262:$AZ$288,{"",2,3,4,5,6,7,8,9,10,11,12,13,14,15,16,17,18,19,20}&amp;$C115)*{1,2,3,4,5,6,7,8,9,10,11,12,13,14,15,16,17,18,19,20})</f>
        <v>0</v>
      </c>
      <c r="P115" s="259" cm="1">
        <f t="array" ref="P115">SUM(COUNTIF('LK HA'!$B$289:$AZ$304,{"",2,3,4,5,6,7,8,9,10,11,12,13,14,15,16,17,18,19,20}&amp;$C115)*{1,2,3,4,5,6,7,8,9,10,11,12,13,14,15,16,17,18,19,20})</f>
        <v>0</v>
      </c>
      <c r="Q115" s="259" cm="1">
        <f t="array" ref="Q115">SUM(COUNTIF('LK HA'!$B$305:$AZ$350,{"",2,3,4,5,6,7,8,9,10,11,12,13,14,15,16,17,18,19,20}&amp;$C115)*{1,2,3,4,5,6,7,8,9,10,11,12,13,14,15,16,17,18,19,20})</f>
        <v>168</v>
      </c>
      <c r="R115" s="259" cm="1">
        <f t="array" ref="R115">SUM(COUNTIF('LK HA'!$B$351:$AZ$375,{"",2,3,4,5,6,7,8,9,10,11,12,13,14,15,16,17,18,19,20}&amp;$C115)*{1,2,3,4,5,6,7,8,9,10,11,12,13,14,15,16,17,18,19,20})</f>
        <v>0</v>
      </c>
      <c r="S115" s="259" cm="1">
        <f t="array" ref="S115">SUM(COUNTIF('LK HA'!$B$376:$AZ$413,{"",2,3,4,5,6,7,8,9,10,11,12,13,14,15,16,17,18,19,20}&amp;$C115)*{1,2,3,4,5,6,7,8,9,10,11,12,13,14,15,16,17,18,19,20})</f>
        <v>132</v>
      </c>
      <c r="T115" s="259" cm="1">
        <f t="array" ref="T115">SUM(COUNTIF('LK HA'!$B$414:$AZ$460,{"",2,3,4,5,6,7,8,9,10,11,12,13,14,15,16,17,18,19,20}&amp;$C115)*{1,2,3,4,5,6,7,8,9,10,11,12,13,14,15,16,17,18,19,20})</f>
        <v>160</v>
      </c>
      <c r="U115" s="259" cm="1">
        <f t="array" ref="U115">SUM(COUNTIF('LK HA'!$B$461:$AZ$497,{"",2,3,4,5,6,7,8,9,10,11,12,13,14,15,16,17,18,19,20}&amp;$C115)*{1,2,3,4,5,6,7,8,9,10,11,12,13,14,15,16,17,18,19,20})</f>
        <v>120</v>
      </c>
      <c r="V115" s="259" cm="1">
        <f t="array" ref="V115">SUM(COUNTIF('LK HA'!$B$498:$AZ$553,{"",2,3,4,5,6,7,8,9,10,11,12,13,14,15,16,17,18,19,20}&amp;$C115)*{1,2,3,4,5,6,7,8,9,10,11,12,13,14,15,16,17,18,19,20})</f>
        <v>160</v>
      </c>
      <c r="W115" s="259" cm="1">
        <f t="array" ref="W115">SUM(COUNTIF('LK HA'!$B$554:$AZ$585,{"",2,3,4,5,6,7,8,9,10,11,12,13,14,15,16,17,18,19,20}&amp;$C115)*{1,2,3,4,5,6,7,8,9,10,11,12,13,14,15,16,17,18,19,20})</f>
        <v>0</v>
      </c>
      <c r="X115" s="259" cm="1">
        <f t="array" ref="X115">SUM(COUNTIF('LK HA'!$B$586:$AZ$609,{"",2,3,4,5,6,7,8,9,10,11,12,13,14,15,16,17,18,19,20}&amp;$C115)*{1,2,3,4,5,6,7,8,9,10,11,12,13,14,15,16,17,18,19,20})</f>
        <v>0</v>
      </c>
      <c r="Y115" s="259" cm="1">
        <f t="array" ref="Y115">SUM(COUNTIF('LK HA'!$B$610:$AZ$616,{"",2,3,4,5,6,7,8,9,10,11,12,13,14,15,16,17,18,19,20}&amp;$C115)*{1,2,3,4,5,6,7,8,9,10,11,12,13,14,15,16,17,18,19,20})</f>
        <v>0</v>
      </c>
      <c r="Z115" s="259" cm="1">
        <f t="array" ref="Z115">SUM(COUNTIF('LK HA'!$B$617:$AZ$625,{"",2,3,4,5,6,7,8,9,10,11,12,13,14,15,16,17,18,19,20}&amp;$C115)*{1,2,3,4,5,6,7,8,9,10,11,12,13,14,15,16,17,18,19,20})</f>
        <v>0</v>
      </c>
      <c r="AA115" s="259" cm="1">
        <f t="array" ref="AA115">SUM(COUNTIF('LK HA'!$B$626:$AZ$633,{"",2,3,4,5,6,7,8,9,10,11,12,13,14,15,16,17,18,19,20}&amp;$C115)*{1,2,3,4,5,6,7,8,9,10,11,12,13,14,15,16,17,18,19,20})</f>
        <v>0</v>
      </c>
      <c r="AB115" s="259" cm="1">
        <f t="array" ref="AB115">SUM(COUNTIF('LK HA'!$B$634:$AZ$646,{"",2,3,4,5,6,7,8,9,10,11,12,13,14,15,16,17,18,19,20}&amp;$C115)*{1,2,3,4,5,6,7,8,9,10,11,12,13,14,15,16,17,18,19,20})</f>
        <v>0</v>
      </c>
      <c r="AC115" s="259" cm="1">
        <f t="array" ref="AC115">SUM(COUNTIF('LK HA'!$B$647:$AZ$677,{"",2,3,4,5,6,7,8,9,10,11,12,13,14,15,16,17,18,19,20}&amp;$C115)*{1,2,3,4,5,6,7,8,9,10,11,12,13,14,15,16,17,18,19,20})</f>
        <v>0</v>
      </c>
      <c r="AD115" s="259" cm="1">
        <f t="array" ref="AD115">SUM(COUNTIF('LK HA'!$B$678:$AZ$692,{"",2,3,4,5,6,7,8,9,10,11,12,13,14,15,16,17,18,19,20}&amp;$C115)*{1,2,3,4,5,6,7,8,9,10,11,12,13,14,15,16,17,18,19,20})</f>
        <v>0</v>
      </c>
      <c r="AE115" s="259" cm="1">
        <f t="array" ref="AE115">SUM(COUNTIF('LK HA'!$B$693:$AZ$700,{"",2,3,4,5,6,7,8,9,10,11,12,13,14,15,16,17,18,19,20}&amp;$C115)*{1,2,3,4,5,6,7,8,9,10,11,12,13,14,15,16,17,18,19,20})</f>
        <v>0</v>
      </c>
      <c r="AF115" s="259" cm="1">
        <f t="array" ref="AF115">SUM(COUNTIF('LK HA'!$B$701:$AZ$719,{"",2,3,4,5,6,7,8,9,10,11,12,13,14,15,16,17,18,19,20}&amp;$C115)*{1,2,3,4,5,6,7,8,9,10,11,12,13,14,15,16,17,18,19,20})</f>
        <v>0</v>
      </c>
      <c r="AG115" s="259" cm="1">
        <f t="array" ref="AG115">SUM(COUNTIF('LK HA'!$B$720:$AZ$728,{"",2,3,4,5,6,7,8,9,10,11,12,13,14,15,16,17,18,19,20}&amp;$C115)*{1,2,3,4,5,6,7,8,9,10,11,12,13,14,15,16,17,18,19,20})</f>
        <v>0</v>
      </c>
      <c r="AH115" s="259" cm="1">
        <f t="array" ref="AH115">SUM(COUNTIF('LK HA'!$B$729:$AZ$737,{"",2,3,4,5,6,7,8,9,10,11,12,13,14,15,16,17,18,19,20}&amp;$C115)*{1,2,3,4,5,6,7,8,9,10,11,12,13,14,15,16,17,18,19,20})</f>
        <v>0</v>
      </c>
      <c r="AI115" s="259" cm="1">
        <f t="array" ref="AI115">SUM(COUNTIF('LK HA'!$B$738:$AZ$744,{"",2,3,4,5,6,7,8,9,10,11,12,13,14,15,16,17,18,19,20}&amp;$C115)*{1,2,3,4,5,6,7,8,9,10,11,12,13,14,15,16,17,18,19,20})</f>
        <v>0</v>
      </c>
      <c r="AJ115" s="259" cm="1">
        <f t="array" ref="AJ115">SUM(COUNTIF('LK HA'!$B$745:$AZ$751,{"",2,3,4,5,6,7,8,9,10,11,12,13,14,15,16,17,18,19,20}&amp;$C115)*{1,2,3,4,5,6,7,8,9,10,11,12,13,14,15,16,17,18,19,20})</f>
        <v>0</v>
      </c>
      <c r="AK115" s="259" cm="1">
        <f t="array" ref="AK115">SUM(COUNTIF('LK HA'!$B$752:$AZ$765,{"",2,3,4,5,6,7,8,9,10,11,12,13,14,15,16,17,18,19,20}&amp;$C115)*{1,2,3,4,5,6,7,8,9,10,11,12,13,14,15,16,17,18,19,20})</f>
        <v>0</v>
      </c>
      <c r="AL115" s="259" cm="1">
        <f t="array" ref="AL115">SUM(COUNTIF('LK HA'!$B$766:$AZ$773,{"",2,3,4,5,6,7,8,9,10,11,12,13,14,15,16,17,18,19,20}&amp;$C115)*{1,2,3,4,5,6,7,8,9,10,11,12,13,14,15,16,17,18,19,20})</f>
        <v>0</v>
      </c>
      <c r="AM115" s="259" cm="1">
        <f t="array" ref="AM115">SUM(COUNTIF('LK HA'!$B$774:$AZ$791,{"",2,3,4,5,6,7,8,9,10,11,12,13,14,15,16,17,18,19,20}&amp;$C115)*{1,2,3,4,5,6,7,8,9,10,11,12,13,14,15,16,17,18,19,20})</f>
        <v>0</v>
      </c>
      <c r="AN115" s="346">
        <f t="shared" si="15"/>
        <v>1032</v>
      </c>
      <c r="AO115" s="119"/>
      <c r="AP115" s="259" cm="1">
        <f t="array" ref="AP115">SUM(COUNTIF('LK HA'!$B$7:$AZ$791,{"",2,3,4,5,6,7,8,9,10,11,12,13,14,15,16,17,18,19,20}&amp;$C115)*{1,2,3,4,5,6,7,8,9,10,11,12,13,14,15,16,17,18,19,20})</f>
        <v>1032</v>
      </c>
    </row>
    <row r="116" spans="1:42" ht="15.6">
      <c r="A116" s="112" t="s">
        <v>176</v>
      </c>
      <c r="B116" s="113" t="s">
        <v>174</v>
      </c>
      <c r="C116" s="105"/>
      <c r="D116" s="105"/>
      <c r="E116" s="257"/>
      <c r="F116" s="257"/>
      <c r="G116" s="257"/>
      <c r="H116" s="257"/>
      <c r="I116" s="257"/>
      <c r="J116" s="257"/>
      <c r="K116" s="257"/>
      <c r="L116" s="257"/>
      <c r="M116" s="257"/>
      <c r="N116" s="257"/>
      <c r="O116" s="257"/>
      <c r="P116" s="257"/>
      <c r="Q116" s="257"/>
      <c r="R116" s="257"/>
      <c r="S116" s="257"/>
      <c r="T116" s="257"/>
      <c r="U116" s="257"/>
      <c r="V116" s="257"/>
      <c r="W116" s="257"/>
      <c r="X116" s="257"/>
      <c r="Y116" s="257"/>
      <c r="Z116" s="257"/>
      <c r="AA116" s="257"/>
      <c r="AB116" s="257"/>
      <c r="AC116" s="257"/>
      <c r="AD116" s="257"/>
      <c r="AE116" s="257"/>
      <c r="AF116" s="257"/>
      <c r="AG116" s="257"/>
      <c r="AH116" s="257"/>
      <c r="AI116" s="257"/>
      <c r="AJ116" s="257"/>
      <c r="AK116" s="257"/>
      <c r="AL116" s="257"/>
      <c r="AM116" s="257"/>
      <c r="AN116" s="352"/>
      <c r="AO116" s="105"/>
      <c r="AP116" s="257"/>
    </row>
    <row r="117" spans="1:42" s="39" customFormat="1" ht="15.6" hidden="1">
      <c r="A117" s="40" t="str">
        <f>IF(AN117=0,"ẩn",MAX($A$5:$A116)+1)</f>
        <v>ẩn</v>
      </c>
      <c r="B117" s="45" t="s">
        <v>211</v>
      </c>
      <c r="C117" s="46" t="s">
        <v>199</v>
      </c>
      <c r="D117" s="46" t="s">
        <v>12</v>
      </c>
      <c r="E117" s="258" cm="1">
        <f t="array" ref="E117">SUM(COUNTIF('LK HA'!$B$7:$AZ$64,{"",2,3,4,5,6,7,8,9,10,11,12,13,14,15,16,17,18,19,20}&amp;$C117)*{1,2,3,4,5,6,7,8,9,10,11,12,13,14,15,16,17,18,19,20})</f>
        <v>0</v>
      </c>
      <c r="F117" s="258" cm="1">
        <f t="array" ref="F117">SUM(COUNTIF('LK HA'!$B$65:$AZ$75,{"",2,3,4,5,6,7,8,9,10,11,12,13,14,15,16,17,18,19,20}&amp;$C117)*{1,2,3,4,5,6,7,8,9,10,11,12,13,14,15,16,17,18,19,20})</f>
        <v>0</v>
      </c>
      <c r="G117" s="258" cm="1">
        <f t="array" ref="G117">SUM(COUNTIF('LK HA'!$B$76:$AZ$96,{"",2,3,4,5,6,7,8,9,10,11,12,13,14,15,16,17,18,19,20}&amp;$C117)*{1,2,3,4,5,6,7,8,9,10,11,12,13,14,15,16,17,18,19,20})</f>
        <v>0</v>
      </c>
      <c r="H117" s="258" cm="1">
        <f t="array" ref="H117">SUM(COUNTIF('LK HA'!$B$97:$AZ$160,{"",2,3,4,5,6,7,8,9,10,11,12,13,14,15,16,17,18,19,20}&amp;$C117)*{1,2,3,4,5,6,7,8,9,10,11,12,13,14,15,16,17,18,19,20})</f>
        <v>0</v>
      </c>
      <c r="I117" s="258" cm="1">
        <f t="array" ref="I117">SUM(COUNTIF('LK HA'!$B$161:$AZ$164,{"",2,3,4,5,6,7,8,9,10,11,12,13,14,15,16,17,18,19,20}&amp;$C117)*{1,2,3,4,5,6,7,8,9,10,11,12,13,14,15,16,17,18,19,20})</f>
        <v>0</v>
      </c>
      <c r="J117" s="258" cm="1">
        <f t="array" ref="J117">SUM(COUNTIF('LK HA'!$B$165:$AZ$182,{"",2,3,4,5,6,7,8,9,10,11,12,13,14,15,16,17,18,19,20}&amp;$C117)*{1,2,3,4,5,6,7,8,9,10,11,12,13,14,15,16,17,18,19,20})</f>
        <v>0</v>
      </c>
      <c r="K117" s="258">
        <f>SUM(COUNTIF('LK HA'!$B$183:$AZ$209,{"",2,3,4,5,6,7,8,9,10,11,12,13,14,15,16,17,18,19,20}&amp;$C117)*{1,2,3,4,5,6,7,8,9,10,11,12,13,14,15,16,17,18,19,20})</f>
        <v>0</v>
      </c>
      <c r="L117" s="258" cm="1">
        <f t="array" ref="L117">SUM(COUNTIF('LK HA'!$B$210:$AZ$235,{"",2,3,4,5,6,7,8,9,10,11,12,13,14,15,16,17,18,19,20}&amp;$C117)*{1,2,3,4,5,6,7,8,9,10,11,12,13,14,15,16,17,18,19,20})</f>
        <v>0</v>
      </c>
      <c r="M117" s="258" cm="1">
        <f t="array" ref="M117">SUM(COUNTIF('LK HA'!$B$236:$AZ$254,{"",2,3,4,5,6,7,8,9,10,11,12,13,14,15,16,17,18,19,20}&amp;$C117)*{1,2,3,4,5,6,7,8,9,10,11,12,13,14,15,16,17,18,19,20})</f>
        <v>0</v>
      </c>
      <c r="N117" s="258" cm="1">
        <f t="array" ref="N117">SUM(COUNTIF('LK HA'!$B$255:$AZ$261,{"",2,3,4,5,6,7,8,9,10,11,12,13,14,15,16,17,18,19,20}&amp;$C117)*{1,2,3,4,5,6,7,8,9,10,11,12,13,14,15,16,17,18,19,20})</f>
        <v>0</v>
      </c>
      <c r="O117" s="258" cm="1">
        <f t="array" ref="O117">SUM(COUNTIF('LK HA'!$B$262:$AZ$288,{"",2,3,4,5,6,7,8,9,10,11,12,13,14,15,16,17,18,19,20}&amp;$C117)*{1,2,3,4,5,6,7,8,9,10,11,12,13,14,15,16,17,18,19,20})</f>
        <v>0</v>
      </c>
      <c r="P117" s="258" cm="1">
        <f t="array" ref="P117">SUM(COUNTIF('LK HA'!$B$289:$AZ$304,{"",2,3,4,5,6,7,8,9,10,11,12,13,14,15,16,17,18,19,20}&amp;$C117)*{1,2,3,4,5,6,7,8,9,10,11,12,13,14,15,16,17,18,19,20})</f>
        <v>0</v>
      </c>
      <c r="Q117" s="258" cm="1">
        <f t="array" ref="Q117">SUM(COUNTIF('LK HA'!$B$305:$AZ$350,{"",2,3,4,5,6,7,8,9,10,11,12,13,14,15,16,17,18,19,20}&amp;$C117)*{1,2,3,4,5,6,7,8,9,10,11,12,13,14,15,16,17,18,19,20})</f>
        <v>0</v>
      </c>
      <c r="R117" s="258" cm="1">
        <f t="array" ref="R117">SUM(COUNTIF('LK HA'!$B$351:$AZ$375,{"",2,3,4,5,6,7,8,9,10,11,12,13,14,15,16,17,18,19,20}&amp;$C117)*{1,2,3,4,5,6,7,8,9,10,11,12,13,14,15,16,17,18,19,20})</f>
        <v>0</v>
      </c>
      <c r="S117" s="258" cm="1">
        <f t="array" ref="S117">SUM(COUNTIF('LK HA'!$B$376:$AZ$413,{"",2,3,4,5,6,7,8,9,10,11,12,13,14,15,16,17,18,19,20}&amp;$C117)*{1,2,3,4,5,6,7,8,9,10,11,12,13,14,15,16,17,18,19,20})</f>
        <v>0</v>
      </c>
      <c r="T117" s="258" cm="1">
        <f t="array" ref="T117">SUM(COUNTIF('LK HA'!$B$414:$AZ$460,{"",2,3,4,5,6,7,8,9,10,11,12,13,14,15,16,17,18,19,20}&amp;$C117)*{1,2,3,4,5,6,7,8,9,10,11,12,13,14,15,16,17,18,19,20})</f>
        <v>0</v>
      </c>
      <c r="U117" s="258" cm="1">
        <f t="array" ref="U117">SUM(COUNTIF('LK HA'!$B$461:$AZ$497,{"",2,3,4,5,6,7,8,9,10,11,12,13,14,15,16,17,18,19,20}&amp;$C117)*{1,2,3,4,5,6,7,8,9,10,11,12,13,14,15,16,17,18,19,20})</f>
        <v>0</v>
      </c>
      <c r="V117" s="258" cm="1">
        <f t="array" ref="V117">SUM(COUNTIF('LK HA'!$B$498:$AZ$553,{"",2,3,4,5,6,7,8,9,10,11,12,13,14,15,16,17,18,19,20}&amp;$C117)*{1,2,3,4,5,6,7,8,9,10,11,12,13,14,15,16,17,18,19,20})</f>
        <v>0</v>
      </c>
      <c r="W117" s="258" cm="1">
        <f t="array" ref="W117">SUM(COUNTIF('LK HA'!$B$554:$AZ$585,{"",2,3,4,5,6,7,8,9,10,11,12,13,14,15,16,17,18,19,20}&amp;$C117)*{1,2,3,4,5,6,7,8,9,10,11,12,13,14,15,16,17,18,19,20})</f>
        <v>0</v>
      </c>
      <c r="X117" s="258" cm="1">
        <f t="array" ref="X117">SUM(COUNTIF('LK HA'!$B$586:$AZ$609,{"",2,3,4,5,6,7,8,9,10,11,12,13,14,15,16,17,18,19,20}&amp;$C117)*{1,2,3,4,5,6,7,8,9,10,11,12,13,14,15,16,17,18,19,20})</f>
        <v>0</v>
      </c>
      <c r="Y117" s="258" cm="1">
        <f t="array" ref="Y117">SUM(COUNTIF('LK HA'!$B$610:$AZ$616,{"",2,3,4,5,6,7,8,9,10,11,12,13,14,15,16,17,18,19,20}&amp;$C117)*{1,2,3,4,5,6,7,8,9,10,11,12,13,14,15,16,17,18,19,20})</f>
        <v>0</v>
      </c>
      <c r="Z117" s="258" cm="1">
        <f t="array" ref="Z117">SUM(COUNTIF('LK HA'!$B$617:$AZ$625,{"",2,3,4,5,6,7,8,9,10,11,12,13,14,15,16,17,18,19,20}&amp;$C117)*{1,2,3,4,5,6,7,8,9,10,11,12,13,14,15,16,17,18,19,20})</f>
        <v>0</v>
      </c>
      <c r="AA117" s="258" cm="1">
        <f t="array" ref="AA117">SUM(COUNTIF('LK HA'!$B$626:$AZ$633,{"",2,3,4,5,6,7,8,9,10,11,12,13,14,15,16,17,18,19,20}&amp;$C117)*{1,2,3,4,5,6,7,8,9,10,11,12,13,14,15,16,17,18,19,20})</f>
        <v>0</v>
      </c>
      <c r="AB117" s="258" cm="1">
        <f t="array" ref="AB117">SUM(COUNTIF('LK HA'!$B$634:$AZ$646,{"",2,3,4,5,6,7,8,9,10,11,12,13,14,15,16,17,18,19,20}&amp;$C117)*{1,2,3,4,5,6,7,8,9,10,11,12,13,14,15,16,17,18,19,20})</f>
        <v>0</v>
      </c>
      <c r="AC117" s="258" cm="1">
        <f t="array" ref="AC117">SUM(COUNTIF('LK HA'!$B$647:$AZ$677,{"",2,3,4,5,6,7,8,9,10,11,12,13,14,15,16,17,18,19,20}&amp;$C117)*{1,2,3,4,5,6,7,8,9,10,11,12,13,14,15,16,17,18,19,20})</f>
        <v>0</v>
      </c>
      <c r="AD117" s="258" cm="1">
        <f t="array" ref="AD117">SUM(COUNTIF('LK HA'!$B$678:$AZ$692,{"",2,3,4,5,6,7,8,9,10,11,12,13,14,15,16,17,18,19,20}&amp;$C117)*{1,2,3,4,5,6,7,8,9,10,11,12,13,14,15,16,17,18,19,20})</f>
        <v>0</v>
      </c>
      <c r="AE117" s="258" cm="1">
        <f t="array" ref="AE117">SUM(COUNTIF('LK HA'!$B$693:$AZ$700,{"",2,3,4,5,6,7,8,9,10,11,12,13,14,15,16,17,18,19,20}&amp;$C117)*{1,2,3,4,5,6,7,8,9,10,11,12,13,14,15,16,17,18,19,20})</f>
        <v>0</v>
      </c>
      <c r="AF117" s="258" cm="1">
        <f t="array" ref="AF117">SUM(COUNTIF('LK HA'!$B$701:$AZ$719,{"",2,3,4,5,6,7,8,9,10,11,12,13,14,15,16,17,18,19,20}&amp;$C117)*{1,2,3,4,5,6,7,8,9,10,11,12,13,14,15,16,17,18,19,20})</f>
        <v>0</v>
      </c>
      <c r="AG117" s="258" cm="1">
        <f t="array" ref="AG117">SUM(COUNTIF('LK HA'!$B$720:$AZ$728,{"",2,3,4,5,6,7,8,9,10,11,12,13,14,15,16,17,18,19,20}&amp;$C117)*{1,2,3,4,5,6,7,8,9,10,11,12,13,14,15,16,17,18,19,20})</f>
        <v>0</v>
      </c>
      <c r="AH117" s="258" cm="1">
        <f t="array" ref="AH117">SUM(COUNTIF('LK HA'!$B$729:$AZ$737,{"",2,3,4,5,6,7,8,9,10,11,12,13,14,15,16,17,18,19,20}&amp;$C117)*{1,2,3,4,5,6,7,8,9,10,11,12,13,14,15,16,17,18,19,20})</f>
        <v>0</v>
      </c>
      <c r="AI117" s="258" cm="1">
        <f t="array" ref="AI117">SUM(COUNTIF('LK HA'!$B$738:$AZ$744,{"",2,3,4,5,6,7,8,9,10,11,12,13,14,15,16,17,18,19,20}&amp;$C117)*{1,2,3,4,5,6,7,8,9,10,11,12,13,14,15,16,17,18,19,20})</f>
        <v>0</v>
      </c>
      <c r="AJ117" s="258" cm="1">
        <f t="array" ref="AJ117">SUM(COUNTIF('LK HA'!$B$745:$AZ$751,{"",2,3,4,5,6,7,8,9,10,11,12,13,14,15,16,17,18,19,20}&amp;$C117)*{1,2,3,4,5,6,7,8,9,10,11,12,13,14,15,16,17,18,19,20})</f>
        <v>0</v>
      </c>
      <c r="AK117" s="258" cm="1">
        <f t="array" ref="AK117">SUM(COUNTIF('LK HA'!$B$752:$AZ$765,{"",2,3,4,5,6,7,8,9,10,11,12,13,14,15,16,17,18,19,20}&amp;$C117)*{1,2,3,4,5,6,7,8,9,10,11,12,13,14,15,16,17,18,19,20})</f>
        <v>0</v>
      </c>
      <c r="AL117" s="258" cm="1">
        <f t="array" ref="AL117">SUM(COUNTIF('LK HA'!$B$766:$AZ$773,{"",2,3,4,5,6,7,8,9,10,11,12,13,14,15,16,17,18,19,20}&amp;$C117)*{1,2,3,4,5,6,7,8,9,10,11,12,13,14,15,16,17,18,19,20})</f>
        <v>0</v>
      </c>
      <c r="AM117" s="258" cm="1">
        <f t="array" ref="AM117">SUM(COUNTIF('LK HA'!$B$774:$AZ$791,{"",2,3,4,5,6,7,8,9,10,11,12,13,14,15,16,17,18,19,20}&amp;$C117)*{1,2,3,4,5,6,7,8,9,10,11,12,13,14,15,16,17,18,19,20})</f>
        <v>0</v>
      </c>
      <c r="AN117" s="43">
        <f t="shared" ref="AN117:AN124" si="18">+SUM(E117:AM117)</f>
        <v>0</v>
      </c>
      <c r="AO117" s="48"/>
      <c r="AP117" s="258" cm="1">
        <f t="array" ref="AP117">SUM(COUNTIF('LK HA'!$B$7:$AZ$791,{"",2,3,4,5,6,7,8,9,10,11,12,13,14,15,16,17,18,19,20}&amp;$C117)*{1,2,3,4,5,6,7,8,9,10,11,12,13,14,15,16,17,18,19,20})</f>
        <v>0</v>
      </c>
    </row>
    <row r="118" spans="1:42" s="39" customFormat="1" ht="15.6" hidden="1">
      <c r="A118" s="40" t="str">
        <f>IF(AN118=0,"ẩn",MAX($A$5:$A117)+1)</f>
        <v>ẩn</v>
      </c>
      <c r="B118" s="45" t="s">
        <v>205</v>
      </c>
      <c r="C118" s="46" t="s">
        <v>204</v>
      </c>
      <c r="D118" s="46" t="s">
        <v>12</v>
      </c>
      <c r="E118" s="258" cm="1">
        <f t="array" ref="E118">SUM(COUNTIF('LK HA'!$B$7:$AZ$64,{"",2,3,4,5,6,7,8,9,10,11,12,13,14,15,16,17,18,19,20}&amp;$C118)*{1,2,3,4,5,6,7,8,9,10,11,12,13,14,15,16,17,18,19,20})</f>
        <v>0</v>
      </c>
      <c r="F118" s="258" cm="1">
        <f t="array" ref="F118">SUM(COUNTIF('LK HA'!$B$65:$AZ$75,{"",2,3,4,5,6,7,8,9,10,11,12,13,14,15,16,17,18,19,20}&amp;$C118)*{1,2,3,4,5,6,7,8,9,10,11,12,13,14,15,16,17,18,19,20})</f>
        <v>0</v>
      </c>
      <c r="G118" s="258" cm="1">
        <f t="array" ref="G118">SUM(COUNTIF('LK HA'!$B$76:$AZ$96,{"",2,3,4,5,6,7,8,9,10,11,12,13,14,15,16,17,18,19,20}&amp;$C118)*{1,2,3,4,5,6,7,8,9,10,11,12,13,14,15,16,17,18,19,20})</f>
        <v>0</v>
      </c>
      <c r="H118" s="258" cm="1">
        <f t="array" ref="H118">SUM(COUNTIF('LK HA'!$B$97:$AZ$160,{"",2,3,4,5,6,7,8,9,10,11,12,13,14,15,16,17,18,19,20}&amp;$C118)*{1,2,3,4,5,6,7,8,9,10,11,12,13,14,15,16,17,18,19,20})</f>
        <v>0</v>
      </c>
      <c r="I118" s="258" cm="1">
        <f t="array" ref="I118">SUM(COUNTIF('LK HA'!$B$161:$AZ$164,{"",2,3,4,5,6,7,8,9,10,11,12,13,14,15,16,17,18,19,20}&amp;$C118)*{1,2,3,4,5,6,7,8,9,10,11,12,13,14,15,16,17,18,19,20})</f>
        <v>0</v>
      </c>
      <c r="J118" s="258" cm="1">
        <f t="array" ref="J118">SUM(COUNTIF('LK HA'!$B$165:$AZ$182,{"",2,3,4,5,6,7,8,9,10,11,12,13,14,15,16,17,18,19,20}&amp;$C118)*{1,2,3,4,5,6,7,8,9,10,11,12,13,14,15,16,17,18,19,20})</f>
        <v>0</v>
      </c>
      <c r="K118" s="258">
        <f>SUM(COUNTIF('LK HA'!$B$183:$AZ$209,{"",2,3,4,5,6,7,8,9,10,11,12,13,14,15,16,17,18,19,20}&amp;$C118)*{1,2,3,4,5,6,7,8,9,10,11,12,13,14,15,16,17,18,19,20})</f>
        <v>0</v>
      </c>
      <c r="L118" s="258" cm="1">
        <f t="array" ref="L118">SUM(COUNTIF('LK HA'!$B$210:$AZ$235,{"",2,3,4,5,6,7,8,9,10,11,12,13,14,15,16,17,18,19,20}&amp;$C118)*{1,2,3,4,5,6,7,8,9,10,11,12,13,14,15,16,17,18,19,20})</f>
        <v>0</v>
      </c>
      <c r="M118" s="258" cm="1">
        <f t="array" ref="M118">SUM(COUNTIF('LK HA'!$B$236:$AZ$254,{"",2,3,4,5,6,7,8,9,10,11,12,13,14,15,16,17,18,19,20}&amp;$C118)*{1,2,3,4,5,6,7,8,9,10,11,12,13,14,15,16,17,18,19,20})</f>
        <v>0</v>
      </c>
      <c r="N118" s="258" cm="1">
        <f t="array" ref="N118">SUM(COUNTIF('LK HA'!$B$255:$AZ$261,{"",2,3,4,5,6,7,8,9,10,11,12,13,14,15,16,17,18,19,20}&amp;$C118)*{1,2,3,4,5,6,7,8,9,10,11,12,13,14,15,16,17,18,19,20})</f>
        <v>0</v>
      </c>
      <c r="O118" s="258" cm="1">
        <f t="array" ref="O118">SUM(COUNTIF('LK HA'!$B$262:$AZ$288,{"",2,3,4,5,6,7,8,9,10,11,12,13,14,15,16,17,18,19,20}&amp;$C118)*{1,2,3,4,5,6,7,8,9,10,11,12,13,14,15,16,17,18,19,20})</f>
        <v>0</v>
      </c>
      <c r="P118" s="258" cm="1">
        <f t="array" ref="P118">SUM(COUNTIF('LK HA'!$B$289:$AZ$304,{"",2,3,4,5,6,7,8,9,10,11,12,13,14,15,16,17,18,19,20}&amp;$C118)*{1,2,3,4,5,6,7,8,9,10,11,12,13,14,15,16,17,18,19,20})</f>
        <v>0</v>
      </c>
      <c r="Q118" s="258" cm="1">
        <f t="array" ref="Q118">SUM(COUNTIF('LK HA'!$B$305:$AZ$350,{"",2,3,4,5,6,7,8,9,10,11,12,13,14,15,16,17,18,19,20}&amp;$C118)*{1,2,3,4,5,6,7,8,9,10,11,12,13,14,15,16,17,18,19,20})</f>
        <v>0</v>
      </c>
      <c r="R118" s="258" cm="1">
        <f t="array" ref="R118">SUM(COUNTIF('LK HA'!$B$351:$AZ$375,{"",2,3,4,5,6,7,8,9,10,11,12,13,14,15,16,17,18,19,20}&amp;$C118)*{1,2,3,4,5,6,7,8,9,10,11,12,13,14,15,16,17,18,19,20})</f>
        <v>0</v>
      </c>
      <c r="S118" s="258" cm="1">
        <f t="array" ref="S118">SUM(COUNTIF('LK HA'!$B$376:$AZ$413,{"",2,3,4,5,6,7,8,9,10,11,12,13,14,15,16,17,18,19,20}&amp;$C118)*{1,2,3,4,5,6,7,8,9,10,11,12,13,14,15,16,17,18,19,20})</f>
        <v>0</v>
      </c>
      <c r="T118" s="258" cm="1">
        <f t="array" ref="T118">SUM(COUNTIF('LK HA'!$B$414:$AZ$460,{"",2,3,4,5,6,7,8,9,10,11,12,13,14,15,16,17,18,19,20}&amp;$C118)*{1,2,3,4,5,6,7,8,9,10,11,12,13,14,15,16,17,18,19,20})</f>
        <v>0</v>
      </c>
      <c r="U118" s="258" cm="1">
        <f t="array" ref="U118">SUM(COUNTIF('LK HA'!$B$461:$AZ$497,{"",2,3,4,5,6,7,8,9,10,11,12,13,14,15,16,17,18,19,20}&amp;$C118)*{1,2,3,4,5,6,7,8,9,10,11,12,13,14,15,16,17,18,19,20})</f>
        <v>0</v>
      </c>
      <c r="V118" s="258" cm="1">
        <f t="array" ref="V118">SUM(COUNTIF('LK HA'!$B$498:$AZ$553,{"",2,3,4,5,6,7,8,9,10,11,12,13,14,15,16,17,18,19,20}&amp;$C118)*{1,2,3,4,5,6,7,8,9,10,11,12,13,14,15,16,17,18,19,20})</f>
        <v>0</v>
      </c>
      <c r="W118" s="258" cm="1">
        <f t="array" ref="W118">SUM(COUNTIF('LK HA'!$B$554:$AZ$585,{"",2,3,4,5,6,7,8,9,10,11,12,13,14,15,16,17,18,19,20}&amp;$C118)*{1,2,3,4,5,6,7,8,9,10,11,12,13,14,15,16,17,18,19,20})</f>
        <v>0</v>
      </c>
      <c r="X118" s="258" cm="1">
        <f t="array" ref="X118">SUM(COUNTIF('LK HA'!$B$586:$AZ$609,{"",2,3,4,5,6,7,8,9,10,11,12,13,14,15,16,17,18,19,20}&amp;$C118)*{1,2,3,4,5,6,7,8,9,10,11,12,13,14,15,16,17,18,19,20})</f>
        <v>0</v>
      </c>
      <c r="Y118" s="258" cm="1">
        <f t="array" ref="Y118">SUM(COUNTIF('LK HA'!$B$610:$AZ$616,{"",2,3,4,5,6,7,8,9,10,11,12,13,14,15,16,17,18,19,20}&amp;$C118)*{1,2,3,4,5,6,7,8,9,10,11,12,13,14,15,16,17,18,19,20})</f>
        <v>0</v>
      </c>
      <c r="Z118" s="258" cm="1">
        <f t="array" ref="Z118">SUM(COUNTIF('LK HA'!$B$617:$AZ$625,{"",2,3,4,5,6,7,8,9,10,11,12,13,14,15,16,17,18,19,20}&amp;$C118)*{1,2,3,4,5,6,7,8,9,10,11,12,13,14,15,16,17,18,19,20})</f>
        <v>0</v>
      </c>
      <c r="AA118" s="258" cm="1">
        <f t="array" ref="AA118">SUM(COUNTIF('LK HA'!$B$626:$AZ$633,{"",2,3,4,5,6,7,8,9,10,11,12,13,14,15,16,17,18,19,20}&amp;$C118)*{1,2,3,4,5,6,7,8,9,10,11,12,13,14,15,16,17,18,19,20})</f>
        <v>0</v>
      </c>
      <c r="AB118" s="258" cm="1">
        <f t="array" ref="AB118">SUM(COUNTIF('LK HA'!$B$634:$AZ$646,{"",2,3,4,5,6,7,8,9,10,11,12,13,14,15,16,17,18,19,20}&amp;$C118)*{1,2,3,4,5,6,7,8,9,10,11,12,13,14,15,16,17,18,19,20})</f>
        <v>0</v>
      </c>
      <c r="AC118" s="258" cm="1">
        <f t="array" ref="AC118">SUM(COUNTIF('LK HA'!$B$647:$AZ$677,{"",2,3,4,5,6,7,8,9,10,11,12,13,14,15,16,17,18,19,20}&amp;$C118)*{1,2,3,4,5,6,7,8,9,10,11,12,13,14,15,16,17,18,19,20})</f>
        <v>0</v>
      </c>
      <c r="AD118" s="258" cm="1">
        <f t="array" ref="AD118">SUM(COUNTIF('LK HA'!$B$678:$AZ$692,{"",2,3,4,5,6,7,8,9,10,11,12,13,14,15,16,17,18,19,20}&amp;$C118)*{1,2,3,4,5,6,7,8,9,10,11,12,13,14,15,16,17,18,19,20})</f>
        <v>0</v>
      </c>
      <c r="AE118" s="258" cm="1">
        <f t="array" ref="AE118">SUM(COUNTIF('LK HA'!$B$693:$AZ$700,{"",2,3,4,5,6,7,8,9,10,11,12,13,14,15,16,17,18,19,20}&amp;$C118)*{1,2,3,4,5,6,7,8,9,10,11,12,13,14,15,16,17,18,19,20})</f>
        <v>0</v>
      </c>
      <c r="AF118" s="258" cm="1">
        <f t="array" ref="AF118">SUM(COUNTIF('LK HA'!$B$701:$AZ$719,{"",2,3,4,5,6,7,8,9,10,11,12,13,14,15,16,17,18,19,20}&amp;$C118)*{1,2,3,4,5,6,7,8,9,10,11,12,13,14,15,16,17,18,19,20})</f>
        <v>0</v>
      </c>
      <c r="AG118" s="258" cm="1">
        <f t="array" ref="AG118">SUM(COUNTIF('LK HA'!$B$720:$AZ$728,{"",2,3,4,5,6,7,8,9,10,11,12,13,14,15,16,17,18,19,20}&amp;$C118)*{1,2,3,4,5,6,7,8,9,10,11,12,13,14,15,16,17,18,19,20})</f>
        <v>0</v>
      </c>
      <c r="AH118" s="258" cm="1">
        <f t="array" ref="AH118">SUM(COUNTIF('LK HA'!$B$729:$AZ$737,{"",2,3,4,5,6,7,8,9,10,11,12,13,14,15,16,17,18,19,20}&amp;$C118)*{1,2,3,4,5,6,7,8,9,10,11,12,13,14,15,16,17,18,19,20})</f>
        <v>0</v>
      </c>
      <c r="AI118" s="258" cm="1">
        <f t="array" ref="AI118">SUM(COUNTIF('LK HA'!$B$738:$AZ$744,{"",2,3,4,5,6,7,8,9,10,11,12,13,14,15,16,17,18,19,20}&amp;$C118)*{1,2,3,4,5,6,7,8,9,10,11,12,13,14,15,16,17,18,19,20})</f>
        <v>0</v>
      </c>
      <c r="AJ118" s="258" cm="1">
        <f t="array" ref="AJ118">SUM(COUNTIF('LK HA'!$B$745:$AZ$751,{"",2,3,4,5,6,7,8,9,10,11,12,13,14,15,16,17,18,19,20}&amp;$C118)*{1,2,3,4,5,6,7,8,9,10,11,12,13,14,15,16,17,18,19,20})</f>
        <v>0</v>
      </c>
      <c r="AK118" s="258" cm="1">
        <f t="array" ref="AK118">SUM(COUNTIF('LK HA'!$B$752:$AZ$765,{"",2,3,4,5,6,7,8,9,10,11,12,13,14,15,16,17,18,19,20}&amp;$C118)*{1,2,3,4,5,6,7,8,9,10,11,12,13,14,15,16,17,18,19,20})</f>
        <v>0</v>
      </c>
      <c r="AL118" s="258" cm="1">
        <f t="array" ref="AL118">SUM(COUNTIF('LK HA'!$B$766:$AZ$773,{"",2,3,4,5,6,7,8,9,10,11,12,13,14,15,16,17,18,19,20}&amp;$C118)*{1,2,3,4,5,6,7,8,9,10,11,12,13,14,15,16,17,18,19,20})</f>
        <v>0</v>
      </c>
      <c r="AM118" s="258" cm="1">
        <f t="array" ref="AM118">SUM(COUNTIF('LK HA'!$B$774:$AZ$791,{"",2,3,4,5,6,7,8,9,10,11,12,13,14,15,16,17,18,19,20}&amp;$C118)*{1,2,3,4,5,6,7,8,9,10,11,12,13,14,15,16,17,18,19,20})</f>
        <v>0</v>
      </c>
      <c r="AN118" s="43">
        <f t="shared" si="18"/>
        <v>0</v>
      </c>
      <c r="AO118" s="48"/>
      <c r="AP118" s="258" cm="1">
        <f t="array" ref="AP118">SUM(COUNTIF('LK HA'!$B$7:$AZ$791,{"",2,3,4,5,6,7,8,9,10,11,12,13,14,15,16,17,18,19,20}&amp;$C118)*{1,2,3,4,5,6,7,8,9,10,11,12,13,14,15,16,17,18,19,20})</f>
        <v>0</v>
      </c>
    </row>
    <row r="119" spans="1:42" s="39" customFormat="1" ht="15.6" hidden="1">
      <c r="A119" s="40" t="str">
        <f>IF(AN119=0,"ẩn",MAX($A$5:$A118)+1)</f>
        <v>ẩn</v>
      </c>
      <c r="B119" s="45" t="s">
        <v>206</v>
      </c>
      <c r="C119" s="46" t="s">
        <v>200</v>
      </c>
      <c r="D119" s="46" t="s">
        <v>12</v>
      </c>
      <c r="E119" s="258" cm="1">
        <f t="array" ref="E119">SUM(COUNTIF('LK HA'!$B$7:$AZ$64,{"",2,3,4,5,6,7,8,9,10,11,12,13,14,15,16,17,18,19,20}&amp;$C119)*{1,2,3,4,5,6,7,8,9,10,11,12,13,14,15,16,17,18,19,20})</f>
        <v>0</v>
      </c>
      <c r="F119" s="258" cm="1">
        <f t="array" ref="F119">SUM(COUNTIF('LK HA'!$B$65:$AZ$75,{"",2,3,4,5,6,7,8,9,10,11,12,13,14,15,16,17,18,19,20}&amp;$C119)*{1,2,3,4,5,6,7,8,9,10,11,12,13,14,15,16,17,18,19,20})</f>
        <v>0</v>
      </c>
      <c r="G119" s="258" cm="1">
        <f t="array" ref="G119">SUM(COUNTIF('LK HA'!$B$76:$AZ$96,{"",2,3,4,5,6,7,8,9,10,11,12,13,14,15,16,17,18,19,20}&amp;$C119)*{1,2,3,4,5,6,7,8,9,10,11,12,13,14,15,16,17,18,19,20})</f>
        <v>0</v>
      </c>
      <c r="H119" s="258" cm="1">
        <f t="array" ref="H119">SUM(COUNTIF('LK HA'!$B$97:$AZ$160,{"",2,3,4,5,6,7,8,9,10,11,12,13,14,15,16,17,18,19,20}&amp;$C119)*{1,2,3,4,5,6,7,8,9,10,11,12,13,14,15,16,17,18,19,20})</f>
        <v>0</v>
      </c>
      <c r="I119" s="258" cm="1">
        <f t="array" ref="I119">SUM(COUNTIF('LK HA'!$B$161:$AZ$164,{"",2,3,4,5,6,7,8,9,10,11,12,13,14,15,16,17,18,19,20}&amp;$C119)*{1,2,3,4,5,6,7,8,9,10,11,12,13,14,15,16,17,18,19,20})</f>
        <v>0</v>
      </c>
      <c r="J119" s="258" cm="1">
        <f t="array" ref="J119">SUM(COUNTIF('LK HA'!$B$165:$AZ$182,{"",2,3,4,5,6,7,8,9,10,11,12,13,14,15,16,17,18,19,20}&amp;$C119)*{1,2,3,4,5,6,7,8,9,10,11,12,13,14,15,16,17,18,19,20})</f>
        <v>0</v>
      </c>
      <c r="K119" s="258">
        <f>SUM(COUNTIF('LK HA'!$B$183:$AZ$209,{"",2,3,4,5,6,7,8,9,10,11,12,13,14,15,16,17,18,19,20}&amp;$C119)*{1,2,3,4,5,6,7,8,9,10,11,12,13,14,15,16,17,18,19,20})</f>
        <v>0</v>
      </c>
      <c r="L119" s="258" cm="1">
        <f t="array" ref="L119">SUM(COUNTIF('LK HA'!$B$210:$AZ$235,{"",2,3,4,5,6,7,8,9,10,11,12,13,14,15,16,17,18,19,20}&amp;$C119)*{1,2,3,4,5,6,7,8,9,10,11,12,13,14,15,16,17,18,19,20})</f>
        <v>0</v>
      </c>
      <c r="M119" s="258" cm="1">
        <f t="array" ref="M119">SUM(COUNTIF('LK HA'!$B$236:$AZ$254,{"",2,3,4,5,6,7,8,9,10,11,12,13,14,15,16,17,18,19,20}&amp;$C119)*{1,2,3,4,5,6,7,8,9,10,11,12,13,14,15,16,17,18,19,20})</f>
        <v>0</v>
      </c>
      <c r="N119" s="258" cm="1">
        <f t="array" ref="N119">SUM(COUNTIF('LK HA'!$B$255:$AZ$261,{"",2,3,4,5,6,7,8,9,10,11,12,13,14,15,16,17,18,19,20}&amp;$C119)*{1,2,3,4,5,6,7,8,9,10,11,12,13,14,15,16,17,18,19,20})</f>
        <v>0</v>
      </c>
      <c r="O119" s="258" cm="1">
        <f t="array" ref="O119">SUM(COUNTIF('LK HA'!$B$262:$AZ$288,{"",2,3,4,5,6,7,8,9,10,11,12,13,14,15,16,17,18,19,20}&amp;$C119)*{1,2,3,4,5,6,7,8,9,10,11,12,13,14,15,16,17,18,19,20})</f>
        <v>0</v>
      </c>
      <c r="P119" s="258" cm="1">
        <f t="array" ref="P119">SUM(COUNTIF('LK HA'!$B$289:$AZ$304,{"",2,3,4,5,6,7,8,9,10,11,12,13,14,15,16,17,18,19,20}&amp;$C119)*{1,2,3,4,5,6,7,8,9,10,11,12,13,14,15,16,17,18,19,20})</f>
        <v>0</v>
      </c>
      <c r="Q119" s="258" cm="1">
        <f t="array" ref="Q119">SUM(COUNTIF('LK HA'!$B$305:$AZ$350,{"",2,3,4,5,6,7,8,9,10,11,12,13,14,15,16,17,18,19,20}&amp;$C119)*{1,2,3,4,5,6,7,8,9,10,11,12,13,14,15,16,17,18,19,20})</f>
        <v>0</v>
      </c>
      <c r="R119" s="258" cm="1">
        <f t="array" ref="R119">SUM(COUNTIF('LK HA'!$B$351:$AZ$375,{"",2,3,4,5,6,7,8,9,10,11,12,13,14,15,16,17,18,19,20}&amp;$C119)*{1,2,3,4,5,6,7,8,9,10,11,12,13,14,15,16,17,18,19,20})</f>
        <v>0</v>
      </c>
      <c r="S119" s="258" cm="1">
        <f t="array" ref="S119">SUM(COUNTIF('LK HA'!$B$376:$AZ$413,{"",2,3,4,5,6,7,8,9,10,11,12,13,14,15,16,17,18,19,20}&amp;$C119)*{1,2,3,4,5,6,7,8,9,10,11,12,13,14,15,16,17,18,19,20})</f>
        <v>0</v>
      </c>
      <c r="T119" s="258" cm="1">
        <f t="array" ref="T119">SUM(COUNTIF('LK HA'!$B$414:$AZ$460,{"",2,3,4,5,6,7,8,9,10,11,12,13,14,15,16,17,18,19,20}&amp;$C119)*{1,2,3,4,5,6,7,8,9,10,11,12,13,14,15,16,17,18,19,20})</f>
        <v>0</v>
      </c>
      <c r="U119" s="258" cm="1">
        <f t="array" ref="U119">SUM(COUNTIF('LK HA'!$B$461:$AZ$497,{"",2,3,4,5,6,7,8,9,10,11,12,13,14,15,16,17,18,19,20}&amp;$C119)*{1,2,3,4,5,6,7,8,9,10,11,12,13,14,15,16,17,18,19,20})</f>
        <v>0</v>
      </c>
      <c r="V119" s="258" cm="1">
        <f t="array" ref="V119">SUM(COUNTIF('LK HA'!$B$498:$AZ$553,{"",2,3,4,5,6,7,8,9,10,11,12,13,14,15,16,17,18,19,20}&amp;$C119)*{1,2,3,4,5,6,7,8,9,10,11,12,13,14,15,16,17,18,19,20})</f>
        <v>0</v>
      </c>
      <c r="W119" s="258" cm="1">
        <f t="array" ref="W119">SUM(COUNTIF('LK HA'!$B$554:$AZ$585,{"",2,3,4,5,6,7,8,9,10,11,12,13,14,15,16,17,18,19,20}&amp;$C119)*{1,2,3,4,5,6,7,8,9,10,11,12,13,14,15,16,17,18,19,20})</f>
        <v>0</v>
      </c>
      <c r="X119" s="258" cm="1">
        <f t="array" ref="X119">SUM(COUNTIF('LK HA'!$B$586:$AZ$609,{"",2,3,4,5,6,7,8,9,10,11,12,13,14,15,16,17,18,19,20}&amp;$C119)*{1,2,3,4,5,6,7,8,9,10,11,12,13,14,15,16,17,18,19,20})</f>
        <v>0</v>
      </c>
      <c r="Y119" s="258" cm="1">
        <f t="array" ref="Y119">SUM(COUNTIF('LK HA'!$B$610:$AZ$616,{"",2,3,4,5,6,7,8,9,10,11,12,13,14,15,16,17,18,19,20}&amp;$C119)*{1,2,3,4,5,6,7,8,9,10,11,12,13,14,15,16,17,18,19,20})</f>
        <v>0</v>
      </c>
      <c r="Z119" s="258" cm="1">
        <f t="array" ref="Z119">SUM(COUNTIF('LK HA'!$B$617:$AZ$625,{"",2,3,4,5,6,7,8,9,10,11,12,13,14,15,16,17,18,19,20}&amp;$C119)*{1,2,3,4,5,6,7,8,9,10,11,12,13,14,15,16,17,18,19,20})</f>
        <v>0</v>
      </c>
      <c r="AA119" s="258" cm="1">
        <f t="array" ref="AA119">SUM(COUNTIF('LK HA'!$B$626:$AZ$633,{"",2,3,4,5,6,7,8,9,10,11,12,13,14,15,16,17,18,19,20}&amp;$C119)*{1,2,3,4,5,6,7,8,9,10,11,12,13,14,15,16,17,18,19,20})</f>
        <v>0</v>
      </c>
      <c r="AB119" s="258" cm="1">
        <f t="array" ref="AB119">SUM(COUNTIF('LK HA'!$B$634:$AZ$646,{"",2,3,4,5,6,7,8,9,10,11,12,13,14,15,16,17,18,19,20}&amp;$C119)*{1,2,3,4,5,6,7,8,9,10,11,12,13,14,15,16,17,18,19,20})</f>
        <v>0</v>
      </c>
      <c r="AC119" s="258" cm="1">
        <f t="array" ref="AC119">SUM(COUNTIF('LK HA'!$B$647:$AZ$677,{"",2,3,4,5,6,7,8,9,10,11,12,13,14,15,16,17,18,19,20}&amp;$C119)*{1,2,3,4,5,6,7,8,9,10,11,12,13,14,15,16,17,18,19,20})</f>
        <v>0</v>
      </c>
      <c r="AD119" s="258" cm="1">
        <f t="array" ref="AD119">SUM(COUNTIF('LK HA'!$B$678:$AZ$692,{"",2,3,4,5,6,7,8,9,10,11,12,13,14,15,16,17,18,19,20}&amp;$C119)*{1,2,3,4,5,6,7,8,9,10,11,12,13,14,15,16,17,18,19,20})</f>
        <v>0</v>
      </c>
      <c r="AE119" s="258" cm="1">
        <f t="array" ref="AE119">SUM(COUNTIF('LK HA'!$B$693:$AZ$700,{"",2,3,4,5,6,7,8,9,10,11,12,13,14,15,16,17,18,19,20}&amp;$C119)*{1,2,3,4,5,6,7,8,9,10,11,12,13,14,15,16,17,18,19,20})</f>
        <v>0</v>
      </c>
      <c r="AF119" s="258" cm="1">
        <f t="array" ref="AF119">SUM(COUNTIF('LK HA'!$B$701:$AZ$719,{"",2,3,4,5,6,7,8,9,10,11,12,13,14,15,16,17,18,19,20}&amp;$C119)*{1,2,3,4,5,6,7,8,9,10,11,12,13,14,15,16,17,18,19,20})</f>
        <v>0</v>
      </c>
      <c r="AG119" s="258" cm="1">
        <f t="array" ref="AG119">SUM(COUNTIF('LK HA'!$B$720:$AZ$728,{"",2,3,4,5,6,7,8,9,10,11,12,13,14,15,16,17,18,19,20}&amp;$C119)*{1,2,3,4,5,6,7,8,9,10,11,12,13,14,15,16,17,18,19,20})</f>
        <v>0</v>
      </c>
      <c r="AH119" s="258" cm="1">
        <f t="array" ref="AH119">SUM(COUNTIF('LK HA'!$B$729:$AZ$737,{"",2,3,4,5,6,7,8,9,10,11,12,13,14,15,16,17,18,19,20}&amp;$C119)*{1,2,3,4,5,6,7,8,9,10,11,12,13,14,15,16,17,18,19,20})</f>
        <v>0</v>
      </c>
      <c r="AI119" s="258" cm="1">
        <f t="array" ref="AI119">SUM(COUNTIF('LK HA'!$B$738:$AZ$744,{"",2,3,4,5,6,7,8,9,10,11,12,13,14,15,16,17,18,19,20}&amp;$C119)*{1,2,3,4,5,6,7,8,9,10,11,12,13,14,15,16,17,18,19,20})</f>
        <v>0</v>
      </c>
      <c r="AJ119" s="258" cm="1">
        <f t="array" ref="AJ119">SUM(COUNTIF('LK HA'!$B$745:$AZ$751,{"",2,3,4,5,6,7,8,9,10,11,12,13,14,15,16,17,18,19,20}&amp;$C119)*{1,2,3,4,5,6,7,8,9,10,11,12,13,14,15,16,17,18,19,20})</f>
        <v>0</v>
      </c>
      <c r="AK119" s="258" cm="1">
        <f t="array" ref="AK119">SUM(COUNTIF('LK HA'!$B$752:$AZ$765,{"",2,3,4,5,6,7,8,9,10,11,12,13,14,15,16,17,18,19,20}&amp;$C119)*{1,2,3,4,5,6,7,8,9,10,11,12,13,14,15,16,17,18,19,20})</f>
        <v>0</v>
      </c>
      <c r="AL119" s="258" cm="1">
        <f t="array" ref="AL119">SUM(COUNTIF('LK HA'!$B$766:$AZ$773,{"",2,3,4,5,6,7,8,9,10,11,12,13,14,15,16,17,18,19,20}&amp;$C119)*{1,2,3,4,5,6,7,8,9,10,11,12,13,14,15,16,17,18,19,20})</f>
        <v>0</v>
      </c>
      <c r="AM119" s="258" cm="1">
        <f t="array" ref="AM119">SUM(COUNTIF('LK HA'!$B$774:$AZ$791,{"",2,3,4,5,6,7,8,9,10,11,12,13,14,15,16,17,18,19,20}&amp;$C119)*{1,2,3,4,5,6,7,8,9,10,11,12,13,14,15,16,17,18,19,20})</f>
        <v>0</v>
      </c>
      <c r="AN119" s="43">
        <f t="shared" si="18"/>
        <v>0</v>
      </c>
      <c r="AO119" s="48"/>
      <c r="AP119" s="258" cm="1">
        <f t="array" ref="AP119">SUM(COUNTIF('LK HA'!$B$7:$AZ$791,{"",2,3,4,5,6,7,8,9,10,11,12,13,14,15,16,17,18,19,20}&amp;$C119)*{1,2,3,4,5,6,7,8,9,10,11,12,13,14,15,16,17,18,19,20})</f>
        <v>0</v>
      </c>
    </row>
    <row r="120" spans="1:42" s="39" customFormat="1" ht="15.6" hidden="1">
      <c r="A120" s="40" t="str">
        <f>IF(AN120=0,"ẩn",MAX($A$5:$A119)+1)</f>
        <v>ẩn</v>
      </c>
      <c r="B120" s="45" t="s">
        <v>426</v>
      </c>
      <c r="C120" s="46" t="s">
        <v>427</v>
      </c>
      <c r="D120" s="46" t="s">
        <v>12</v>
      </c>
      <c r="E120" s="258" cm="1">
        <f t="array" ref="E120">SUM(COUNTIF('LK HA'!$B$7:$AZ$64,{"",2,3,4,5,6,7,8,9,10,11,12,13,14,15,16,17,18,19,20}&amp;$C120)*{1,2,3,4,5,6,7,8,9,10,11,12,13,14,15,16,17,18,19,20})</f>
        <v>0</v>
      </c>
      <c r="F120" s="258" cm="1">
        <f t="array" ref="F120">SUM(COUNTIF('LK HA'!$B$65:$AZ$75,{"",2,3,4,5,6,7,8,9,10,11,12,13,14,15,16,17,18,19,20}&amp;$C120)*{1,2,3,4,5,6,7,8,9,10,11,12,13,14,15,16,17,18,19,20})</f>
        <v>0</v>
      </c>
      <c r="G120" s="258" cm="1">
        <f t="array" ref="G120">SUM(COUNTIF('LK HA'!$B$76:$AZ$96,{"",2,3,4,5,6,7,8,9,10,11,12,13,14,15,16,17,18,19,20}&amp;$C120)*{1,2,3,4,5,6,7,8,9,10,11,12,13,14,15,16,17,18,19,20})</f>
        <v>0</v>
      </c>
      <c r="H120" s="258" cm="1">
        <f t="array" ref="H120">SUM(COUNTIF('LK HA'!$B$97:$AZ$160,{"",2,3,4,5,6,7,8,9,10,11,12,13,14,15,16,17,18,19,20}&amp;$C120)*{1,2,3,4,5,6,7,8,9,10,11,12,13,14,15,16,17,18,19,20})</f>
        <v>0</v>
      </c>
      <c r="I120" s="258" cm="1">
        <f t="array" ref="I120">SUM(COUNTIF('LK HA'!$B$161:$AZ$164,{"",2,3,4,5,6,7,8,9,10,11,12,13,14,15,16,17,18,19,20}&amp;$C120)*{1,2,3,4,5,6,7,8,9,10,11,12,13,14,15,16,17,18,19,20})</f>
        <v>0</v>
      </c>
      <c r="J120" s="258" cm="1">
        <f t="array" ref="J120">SUM(COUNTIF('LK HA'!$B$165:$AZ$182,{"",2,3,4,5,6,7,8,9,10,11,12,13,14,15,16,17,18,19,20}&amp;$C120)*{1,2,3,4,5,6,7,8,9,10,11,12,13,14,15,16,17,18,19,20})</f>
        <v>0</v>
      </c>
      <c r="K120" s="258">
        <f>SUM(COUNTIF('LK HA'!$B$183:$AZ$209,{"",2,3,4,5,6,7,8,9,10,11,12,13,14,15,16,17,18,19,20}&amp;$C120)*{1,2,3,4,5,6,7,8,9,10,11,12,13,14,15,16,17,18,19,20})</f>
        <v>0</v>
      </c>
      <c r="L120" s="258" cm="1">
        <f t="array" ref="L120">SUM(COUNTIF('LK HA'!$B$210:$AZ$235,{"",2,3,4,5,6,7,8,9,10,11,12,13,14,15,16,17,18,19,20}&amp;$C120)*{1,2,3,4,5,6,7,8,9,10,11,12,13,14,15,16,17,18,19,20})</f>
        <v>0</v>
      </c>
      <c r="M120" s="258" cm="1">
        <f t="array" ref="M120">SUM(COUNTIF('LK HA'!$B$236:$AZ$254,{"",2,3,4,5,6,7,8,9,10,11,12,13,14,15,16,17,18,19,20}&amp;$C120)*{1,2,3,4,5,6,7,8,9,10,11,12,13,14,15,16,17,18,19,20})</f>
        <v>0</v>
      </c>
      <c r="N120" s="258" cm="1">
        <f t="array" ref="N120">SUM(COUNTIF('LK HA'!$B$255:$AZ$261,{"",2,3,4,5,6,7,8,9,10,11,12,13,14,15,16,17,18,19,20}&amp;$C120)*{1,2,3,4,5,6,7,8,9,10,11,12,13,14,15,16,17,18,19,20})</f>
        <v>0</v>
      </c>
      <c r="O120" s="258" cm="1">
        <f t="array" ref="O120">SUM(COUNTIF('LK HA'!$B$262:$AZ$288,{"",2,3,4,5,6,7,8,9,10,11,12,13,14,15,16,17,18,19,20}&amp;$C120)*{1,2,3,4,5,6,7,8,9,10,11,12,13,14,15,16,17,18,19,20})</f>
        <v>0</v>
      </c>
      <c r="P120" s="258" cm="1">
        <f t="array" ref="P120">SUM(COUNTIF('LK HA'!$B$289:$AZ$304,{"",2,3,4,5,6,7,8,9,10,11,12,13,14,15,16,17,18,19,20}&amp;$C120)*{1,2,3,4,5,6,7,8,9,10,11,12,13,14,15,16,17,18,19,20})</f>
        <v>0</v>
      </c>
      <c r="Q120" s="258" cm="1">
        <f t="array" ref="Q120">SUM(COUNTIF('LK HA'!$B$305:$AZ$350,{"",2,3,4,5,6,7,8,9,10,11,12,13,14,15,16,17,18,19,20}&amp;$C120)*{1,2,3,4,5,6,7,8,9,10,11,12,13,14,15,16,17,18,19,20})</f>
        <v>0</v>
      </c>
      <c r="R120" s="258" cm="1">
        <f t="array" ref="R120">SUM(COUNTIF('LK HA'!$B$351:$AZ$375,{"",2,3,4,5,6,7,8,9,10,11,12,13,14,15,16,17,18,19,20}&amp;$C120)*{1,2,3,4,5,6,7,8,9,10,11,12,13,14,15,16,17,18,19,20})</f>
        <v>0</v>
      </c>
      <c r="S120" s="258" cm="1">
        <f t="array" ref="S120">SUM(COUNTIF('LK HA'!$B$376:$AZ$413,{"",2,3,4,5,6,7,8,9,10,11,12,13,14,15,16,17,18,19,20}&amp;$C120)*{1,2,3,4,5,6,7,8,9,10,11,12,13,14,15,16,17,18,19,20})</f>
        <v>0</v>
      </c>
      <c r="T120" s="258" cm="1">
        <f t="array" ref="T120">SUM(COUNTIF('LK HA'!$B$414:$AZ$460,{"",2,3,4,5,6,7,8,9,10,11,12,13,14,15,16,17,18,19,20}&amp;$C120)*{1,2,3,4,5,6,7,8,9,10,11,12,13,14,15,16,17,18,19,20})</f>
        <v>0</v>
      </c>
      <c r="U120" s="258" cm="1">
        <f t="array" ref="U120">SUM(COUNTIF('LK HA'!$B$461:$AZ$497,{"",2,3,4,5,6,7,8,9,10,11,12,13,14,15,16,17,18,19,20}&amp;$C120)*{1,2,3,4,5,6,7,8,9,10,11,12,13,14,15,16,17,18,19,20})</f>
        <v>0</v>
      </c>
      <c r="V120" s="258" cm="1">
        <f t="array" ref="V120">SUM(COUNTIF('LK HA'!$B$498:$AZ$553,{"",2,3,4,5,6,7,8,9,10,11,12,13,14,15,16,17,18,19,20}&amp;$C120)*{1,2,3,4,5,6,7,8,9,10,11,12,13,14,15,16,17,18,19,20})</f>
        <v>0</v>
      </c>
      <c r="W120" s="258" cm="1">
        <f t="array" ref="W120">SUM(COUNTIF('LK HA'!$B$554:$AZ$585,{"",2,3,4,5,6,7,8,9,10,11,12,13,14,15,16,17,18,19,20}&amp;$C120)*{1,2,3,4,5,6,7,8,9,10,11,12,13,14,15,16,17,18,19,20})</f>
        <v>0</v>
      </c>
      <c r="X120" s="258" cm="1">
        <f t="array" ref="X120">SUM(COUNTIF('LK HA'!$B$586:$AZ$609,{"",2,3,4,5,6,7,8,9,10,11,12,13,14,15,16,17,18,19,20}&amp;$C120)*{1,2,3,4,5,6,7,8,9,10,11,12,13,14,15,16,17,18,19,20})</f>
        <v>0</v>
      </c>
      <c r="Y120" s="258" cm="1">
        <f t="array" ref="Y120">SUM(COUNTIF('LK HA'!$B$610:$AZ$616,{"",2,3,4,5,6,7,8,9,10,11,12,13,14,15,16,17,18,19,20}&amp;$C120)*{1,2,3,4,5,6,7,8,9,10,11,12,13,14,15,16,17,18,19,20})</f>
        <v>0</v>
      </c>
      <c r="Z120" s="258" cm="1">
        <f t="array" ref="Z120">SUM(COUNTIF('LK HA'!$B$617:$AZ$625,{"",2,3,4,5,6,7,8,9,10,11,12,13,14,15,16,17,18,19,20}&amp;$C120)*{1,2,3,4,5,6,7,8,9,10,11,12,13,14,15,16,17,18,19,20})</f>
        <v>0</v>
      </c>
      <c r="AA120" s="258" cm="1">
        <f t="array" ref="AA120">SUM(COUNTIF('LK HA'!$B$626:$AZ$633,{"",2,3,4,5,6,7,8,9,10,11,12,13,14,15,16,17,18,19,20}&amp;$C120)*{1,2,3,4,5,6,7,8,9,10,11,12,13,14,15,16,17,18,19,20})</f>
        <v>0</v>
      </c>
      <c r="AB120" s="258" cm="1">
        <f t="array" ref="AB120">SUM(COUNTIF('LK HA'!$B$634:$AZ$646,{"",2,3,4,5,6,7,8,9,10,11,12,13,14,15,16,17,18,19,20}&amp;$C120)*{1,2,3,4,5,6,7,8,9,10,11,12,13,14,15,16,17,18,19,20})</f>
        <v>0</v>
      </c>
      <c r="AC120" s="258" cm="1">
        <f t="array" ref="AC120">SUM(COUNTIF('LK HA'!$B$647:$AZ$677,{"",2,3,4,5,6,7,8,9,10,11,12,13,14,15,16,17,18,19,20}&amp;$C120)*{1,2,3,4,5,6,7,8,9,10,11,12,13,14,15,16,17,18,19,20})</f>
        <v>0</v>
      </c>
      <c r="AD120" s="258" cm="1">
        <f t="array" ref="AD120">SUM(COUNTIF('LK HA'!$B$678:$AZ$692,{"",2,3,4,5,6,7,8,9,10,11,12,13,14,15,16,17,18,19,20}&amp;$C120)*{1,2,3,4,5,6,7,8,9,10,11,12,13,14,15,16,17,18,19,20})</f>
        <v>0</v>
      </c>
      <c r="AE120" s="258" cm="1">
        <f t="array" ref="AE120">SUM(COUNTIF('LK HA'!$B$693:$AZ$700,{"",2,3,4,5,6,7,8,9,10,11,12,13,14,15,16,17,18,19,20}&amp;$C120)*{1,2,3,4,5,6,7,8,9,10,11,12,13,14,15,16,17,18,19,20})</f>
        <v>0</v>
      </c>
      <c r="AF120" s="258" cm="1">
        <f t="array" ref="AF120">SUM(COUNTIF('LK HA'!$B$701:$AZ$719,{"",2,3,4,5,6,7,8,9,10,11,12,13,14,15,16,17,18,19,20}&amp;$C120)*{1,2,3,4,5,6,7,8,9,10,11,12,13,14,15,16,17,18,19,20})</f>
        <v>0</v>
      </c>
      <c r="AG120" s="258" cm="1">
        <f t="array" ref="AG120">SUM(COUNTIF('LK HA'!$B$720:$AZ$728,{"",2,3,4,5,6,7,8,9,10,11,12,13,14,15,16,17,18,19,20}&amp;$C120)*{1,2,3,4,5,6,7,8,9,10,11,12,13,14,15,16,17,18,19,20})</f>
        <v>0</v>
      </c>
      <c r="AH120" s="258" cm="1">
        <f t="array" ref="AH120">SUM(COUNTIF('LK HA'!$B$729:$AZ$737,{"",2,3,4,5,6,7,8,9,10,11,12,13,14,15,16,17,18,19,20}&amp;$C120)*{1,2,3,4,5,6,7,8,9,10,11,12,13,14,15,16,17,18,19,20})</f>
        <v>0</v>
      </c>
      <c r="AI120" s="258" cm="1">
        <f t="array" ref="AI120">SUM(COUNTIF('LK HA'!$B$738:$AZ$744,{"",2,3,4,5,6,7,8,9,10,11,12,13,14,15,16,17,18,19,20}&amp;$C120)*{1,2,3,4,5,6,7,8,9,10,11,12,13,14,15,16,17,18,19,20})</f>
        <v>0</v>
      </c>
      <c r="AJ120" s="258" cm="1">
        <f t="array" ref="AJ120">SUM(COUNTIF('LK HA'!$B$745:$AZ$751,{"",2,3,4,5,6,7,8,9,10,11,12,13,14,15,16,17,18,19,20}&amp;$C120)*{1,2,3,4,5,6,7,8,9,10,11,12,13,14,15,16,17,18,19,20})</f>
        <v>0</v>
      </c>
      <c r="AK120" s="258" cm="1">
        <f t="array" ref="AK120">SUM(COUNTIF('LK HA'!$B$752:$AZ$765,{"",2,3,4,5,6,7,8,9,10,11,12,13,14,15,16,17,18,19,20}&amp;$C120)*{1,2,3,4,5,6,7,8,9,10,11,12,13,14,15,16,17,18,19,20})</f>
        <v>0</v>
      </c>
      <c r="AL120" s="258" cm="1">
        <f t="array" ref="AL120">SUM(COUNTIF('LK HA'!$B$766:$AZ$773,{"",2,3,4,5,6,7,8,9,10,11,12,13,14,15,16,17,18,19,20}&amp;$C120)*{1,2,3,4,5,6,7,8,9,10,11,12,13,14,15,16,17,18,19,20})</f>
        <v>0</v>
      </c>
      <c r="AM120" s="258" cm="1">
        <f t="array" ref="AM120">SUM(COUNTIF('LK HA'!$B$774:$AZ$791,{"",2,3,4,5,6,7,8,9,10,11,12,13,14,15,16,17,18,19,20}&amp;$C120)*{1,2,3,4,5,6,7,8,9,10,11,12,13,14,15,16,17,18,19,20})</f>
        <v>0</v>
      </c>
      <c r="AN120" s="43">
        <f t="shared" si="18"/>
        <v>0</v>
      </c>
      <c r="AO120" s="48"/>
      <c r="AP120" s="258" cm="1">
        <f t="array" ref="AP120">SUM(COUNTIF('LK HA'!$B$7:$AZ$791,{"",2,3,4,5,6,7,8,9,10,11,12,13,14,15,16,17,18,19,20}&amp;$C120)*{1,2,3,4,5,6,7,8,9,10,11,12,13,14,15,16,17,18,19,20})</f>
        <v>0</v>
      </c>
    </row>
    <row r="121" spans="1:42" ht="15.6">
      <c r="A121" s="106">
        <f>IF(AN121=0,"ẩn",MAX($A$5:$A120)+1)</f>
        <v>47</v>
      </c>
      <c r="B121" s="110" t="s">
        <v>212</v>
      </c>
      <c r="C121" s="111" t="s">
        <v>229</v>
      </c>
      <c r="D121" s="111" t="s">
        <v>12</v>
      </c>
      <c r="E121" s="259" cm="1">
        <f t="array" ref="E121">SUM(COUNTIF('LK HA'!$B$7:$AZ$64,{"",2,3,4,5,6,7,8,9,10,11,12,13,14,15,16,17,18,19,20}&amp;$C121)*{1,2,3,4,5,6,7,8,9,10,11,12,13,14,15,16,17,18,19,20})</f>
        <v>0</v>
      </c>
      <c r="F121" s="259" cm="1">
        <f t="array" ref="F121">SUM(COUNTIF('LK HA'!$B$65:$AZ$75,{"",2,3,4,5,6,7,8,9,10,11,12,13,14,15,16,17,18,19,20}&amp;$C121)*{1,2,3,4,5,6,7,8,9,10,11,12,13,14,15,16,17,18,19,20})</f>
        <v>0</v>
      </c>
      <c r="G121" s="259" cm="1">
        <f t="array" ref="G121">SUM(COUNTIF('LK HA'!$B$76:$AZ$96,{"",2,3,4,5,6,7,8,9,10,11,12,13,14,15,16,17,18,19,20}&amp;$C121)*{1,2,3,4,5,6,7,8,9,10,11,12,13,14,15,16,17,18,19,20})</f>
        <v>1</v>
      </c>
      <c r="H121" s="259" cm="1">
        <f t="array" ref="H121">SUM(COUNTIF('LK HA'!$B$97:$AZ$160,{"",2,3,4,5,6,7,8,9,10,11,12,13,14,15,16,17,18,19,20}&amp;$C121)*{1,2,3,4,5,6,7,8,9,10,11,12,13,14,15,16,17,18,19,20})</f>
        <v>0</v>
      </c>
      <c r="I121" s="259" cm="1">
        <f t="array" ref="I121">SUM(COUNTIF('LK HA'!$B$161:$AZ$164,{"",2,3,4,5,6,7,8,9,10,11,12,13,14,15,16,17,18,19,20}&amp;$C121)*{1,2,3,4,5,6,7,8,9,10,11,12,13,14,15,16,17,18,19,20})</f>
        <v>0</v>
      </c>
      <c r="J121" s="259" cm="1">
        <f t="array" ref="J121">SUM(COUNTIF('LK HA'!$B$165:$AZ$182,{"",2,3,4,5,6,7,8,9,10,11,12,13,14,15,16,17,18,19,20}&amp;$C121)*{1,2,3,4,5,6,7,8,9,10,11,12,13,14,15,16,17,18,19,20})</f>
        <v>2</v>
      </c>
      <c r="K121" s="259">
        <f>SUM(COUNTIF('LK HA'!$B$183:$AZ$209,{"",2,3,4,5,6,7,8,9,10,11,12,13,14,15,16,17,18,19,20}&amp;$C121)*{1,2,3,4,5,6,7,8,9,10,11,12,13,14,15,16,17,18,19,20})</f>
        <v>0</v>
      </c>
      <c r="L121" s="259" cm="1">
        <f t="array" ref="L121">SUM(COUNTIF('LK HA'!$B$210:$AZ$235,{"",2,3,4,5,6,7,8,9,10,11,12,13,14,15,16,17,18,19,20}&amp;$C121)*{1,2,3,4,5,6,7,8,9,10,11,12,13,14,15,16,17,18,19,20})</f>
        <v>0</v>
      </c>
      <c r="M121" s="259" cm="1">
        <f t="array" ref="M121">SUM(COUNTIF('LK HA'!$B$236:$AZ$254,{"",2,3,4,5,6,7,8,9,10,11,12,13,14,15,16,17,18,19,20}&amp;$C121)*{1,2,3,4,5,6,7,8,9,10,11,12,13,14,15,16,17,18,19,20})</f>
        <v>0</v>
      </c>
      <c r="N121" s="259" cm="1">
        <f t="array" ref="N121">SUM(COUNTIF('LK HA'!$B$255:$AZ$261,{"",2,3,4,5,6,7,8,9,10,11,12,13,14,15,16,17,18,19,20}&amp;$C121)*{1,2,3,4,5,6,7,8,9,10,11,12,13,14,15,16,17,18,19,20})</f>
        <v>0</v>
      </c>
      <c r="O121" s="259" cm="1">
        <f t="array" ref="O121">SUM(COUNTIF('LK HA'!$B$262:$AZ$288,{"",2,3,4,5,6,7,8,9,10,11,12,13,14,15,16,17,18,19,20}&amp;$C121)*{1,2,3,4,5,6,7,8,9,10,11,12,13,14,15,16,17,18,19,20})</f>
        <v>0</v>
      </c>
      <c r="P121" s="259" cm="1">
        <f t="array" ref="P121">SUM(COUNTIF('LK HA'!$B$289:$AZ$304,{"",2,3,4,5,6,7,8,9,10,11,12,13,14,15,16,17,18,19,20}&amp;$C121)*{1,2,3,4,5,6,7,8,9,10,11,12,13,14,15,16,17,18,19,20})</f>
        <v>0</v>
      </c>
      <c r="Q121" s="259" cm="1">
        <f t="array" ref="Q121">SUM(COUNTIF('LK HA'!$B$305:$AZ$350,{"",2,3,4,5,6,7,8,9,10,11,12,13,14,15,16,17,18,19,20}&amp;$C121)*{1,2,3,4,5,6,7,8,9,10,11,12,13,14,15,16,17,18,19,20})</f>
        <v>0</v>
      </c>
      <c r="R121" s="259" cm="1">
        <f t="array" ref="R121">SUM(COUNTIF('LK HA'!$B$351:$AZ$375,{"",2,3,4,5,6,7,8,9,10,11,12,13,14,15,16,17,18,19,20}&amp;$C121)*{1,2,3,4,5,6,7,8,9,10,11,12,13,14,15,16,17,18,19,20})</f>
        <v>0</v>
      </c>
      <c r="S121" s="259" cm="1">
        <f t="array" ref="S121">SUM(COUNTIF('LK HA'!$B$376:$AZ$413,{"",2,3,4,5,6,7,8,9,10,11,12,13,14,15,16,17,18,19,20}&amp;$C121)*{1,2,3,4,5,6,7,8,9,10,11,12,13,14,15,16,17,18,19,20})</f>
        <v>0</v>
      </c>
      <c r="T121" s="259" cm="1">
        <f t="array" ref="T121">SUM(COUNTIF('LK HA'!$B$414:$AZ$460,{"",2,3,4,5,6,7,8,9,10,11,12,13,14,15,16,17,18,19,20}&amp;$C121)*{1,2,3,4,5,6,7,8,9,10,11,12,13,14,15,16,17,18,19,20})</f>
        <v>0</v>
      </c>
      <c r="U121" s="259" cm="1">
        <f t="array" ref="U121">SUM(COUNTIF('LK HA'!$B$461:$AZ$497,{"",2,3,4,5,6,7,8,9,10,11,12,13,14,15,16,17,18,19,20}&amp;$C121)*{1,2,3,4,5,6,7,8,9,10,11,12,13,14,15,16,17,18,19,20})</f>
        <v>0</v>
      </c>
      <c r="V121" s="259" cm="1">
        <f t="array" ref="V121">SUM(COUNTIF('LK HA'!$B$498:$AZ$553,{"",2,3,4,5,6,7,8,9,10,11,12,13,14,15,16,17,18,19,20}&amp;$C121)*{1,2,3,4,5,6,7,8,9,10,11,12,13,14,15,16,17,18,19,20})</f>
        <v>0</v>
      </c>
      <c r="W121" s="259" cm="1">
        <f t="array" ref="W121">SUM(COUNTIF('LK HA'!$B$554:$AZ$585,{"",2,3,4,5,6,7,8,9,10,11,12,13,14,15,16,17,18,19,20}&amp;$C121)*{1,2,3,4,5,6,7,8,9,10,11,12,13,14,15,16,17,18,19,20})</f>
        <v>0</v>
      </c>
      <c r="X121" s="259" cm="1">
        <f t="array" ref="X121">SUM(COUNTIF('LK HA'!$B$586:$AZ$609,{"",2,3,4,5,6,7,8,9,10,11,12,13,14,15,16,17,18,19,20}&amp;$C121)*{1,2,3,4,5,6,7,8,9,10,11,12,13,14,15,16,17,18,19,20})</f>
        <v>0</v>
      </c>
      <c r="Y121" s="259" cm="1">
        <f t="array" ref="Y121">SUM(COUNTIF('LK HA'!$B$610:$AZ$616,{"",2,3,4,5,6,7,8,9,10,11,12,13,14,15,16,17,18,19,20}&amp;$C121)*{1,2,3,4,5,6,7,8,9,10,11,12,13,14,15,16,17,18,19,20})</f>
        <v>0</v>
      </c>
      <c r="Z121" s="259" cm="1">
        <f t="array" ref="Z121">SUM(COUNTIF('LK HA'!$B$617:$AZ$625,{"",2,3,4,5,6,7,8,9,10,11,12,13,14,15,16,17,18,19,20}&amp;$C121)*{1,2,3,4,5,6,7,8,9,10,11,12,13,14,15,16,17,18,19,20})</f>
        <v>1</v>
      </c>
      <c r="AA121" s="259" cm="1">
        <f t="array" ref="AA121">SUM(COUNTIF('LK HA'!$B$626:$AZ$633,{"",2,3,4,5,6,7,8,9,10,11,12,13,14,15,16,17,18,19,20}&amp;$C121)*{1,2,3,4,5,6,7,8,9,10,11,12,13,14,15,16,17,18,19,20})</f>
        <v>1</v>
      </c>
      <c r="AB121" s="259" cm="1">
        <f t="array" ref="AB121">SUM(COUNTIF('LK HA'!$B$634:$AZ$646,{"",2,3,4,5,6,7,8,9,10,11,12,13,14,15,16,17,18,19,20}&amp;$C121)*{1,2,3,4,5,6,7,8,9,10,11,12,13,14,15,16,17,18,19,20})</f>
        <v>0</v>
      </c>
      <c r="AC121" s="259" cm="1">
        <f t="array" ref="AC121">SUM(COUNTIF('LK HA'!$B$647:$AZ$677,{"",2,3,4,5,6,7,8,9,10,11,12,13,14,15,16,17,18,19,20}&amp;$C121)*{1,2,3,4,5,6,7,8,9,10,11,12,13,14,15,16,17,18,19,20})</f>
        <v>0</v>
      </c>
      <c r="AD121" s="259" cm="1">
        <f t="array" ref="AD121">SUM(COUNTIF('LK HA'!$B$678:$AZ$692,{"",2,3,4,5,6,7,8,9,10,11,12,13,14,15,16,17,18,19,20}&amp;$C121)*{1,2,3,4,5,6,7,8,9,10,11,12,13,14,15,16,17,18,19,20})</f>
        <v>0</v>
      </c>
      <c r="AE121" s="259" cm="1">
        <f t="array" ref="AE121">SUM(COUNTIF('LK HA'!$B$693:$AZ$700,{"",2,3,4,5,6,7,8,9,10,11,12,13,14,15,16,17,18,19,20}&amp;$C121)*{1,2,3,4,5,6,7,8,9,10,11,12,13,14,15,16,17,18,19,20})</f>
        <v>1</v>
      </c>
      <c r="AF121" s="259" cm="1">
        <f t="array" ref="AF121">SUM(COUNTIF('LK HA'!$B$701:$AZ$719,{"",2,3,4,5,6,7,8,9,10,11,12,13,14,15,16,17,18,19,20}&amp;$C121)*{1,2,3,4,5,6,7,8,9,10,11,12,13,14,15,16,17,18,19,20})</f>
        <v>1</v>
      </c>
      <c r="AG121" s="259" cm="1">
        <f t="array" ref="AG121">SUM(COUNTIF('LK HA'!$B$720:$AZ$728,{"",2,3,4,5,6,7,8,9,10,11,12,13,14,15,16,17,18,19,20}&amp;$C121)*{1,2,3,4,5,6,7,8,9,10,11,12,13,14,15,16,17,18,19,20})</f>
        <v>0</v>
      </c>
      <c r="AH121" s="259" cm="1">
        <f t="array" ref="AH121">SUM(COUNTIF('LK HA'!$B$729:$AZ$737,{"",2,3,4,5,6,7,8,9,10,11,12,13,14,15,16,17,18,19,20}&amp;$C121)*{1,2,3,4,5,6,7,8,9,10,11,12,13,14,15,16,17,18,19,20})</f>
        <v>0</v>
      </c>
      <c r="AI121" s="259" cm="1">
        <f t="array" ref="AI121">SUM(COUNTIF('LK HA'!$B$738:$AZ$744,{"",2,3,4,5,6,7,8,9,10,11,12,13,14,15,16,17,18,19,20}&amp;$C121)*{1,2,3,4,5,6,7,8,9,10,11,12,13,14,15,16,17,18,19,20})</f>
        <v>0</v>
      </c>
      <c r="AJ121" s="259" cm="1">
        <f t="array" ref="AJ121">SUM(COUNTIF('LK HA'!$B$745:$AZ$751,{"",2,3,4,5,6,7,8,9,10,11,12,13,14,15,16,17,18,19,20}&amp;$C121)*{1,2,3,4,5,6,7,8,9,10,11,12,13,14,15,16,17,18,19,20})</f>
        <v>0</v>
      </c>
      <c r="AK121" s="259" cm="1">
        <f t="array" ref="AK121">SUM(COUNTIF('LK HA'!$B$752:$AZ$765,{"",2,3,4,5,6,7,8,9,10,11,12,13,14,15,16,17,18,19,20}&amp;$C121)*{1,2,3,4,5,6,7,8,9,10,11,12,13,14,15,16,17,18,19,20})</f>
        <v>0</v>
      </c>
      <c r="AL121" s="259" cm="1">
        <f t="array" ref="AL121">SUM(COUNTIF('LK HA'!$B$766:$AZ$773,{"",2,3,4,5,6,7,8,9,10,11,12,13,14,15,16,17,18,19,20}&amp;$C121)*{1,2,3,4,5,6,7,8,9,10,11,12,13,14,15,16,17,18,19,20})</f>
        <v>0</v>
      </c>
      <c r="AM121" s="259" cm="1">
        <f t="array" ref="AM121">SUM(COUNTIF('LK HA'!$B$774:$AZ$791,{"",2,3,4,5,6,7,8,9,10,11,12,13,14,15,16,17,18,19,20}&amp;$C121)*{1,2,3,4,5,6,7,8,9,10,11,12,13,14,15,16,17,18,19,20})</f>
        <v>1</v>
      </c>
      <c r="AN121" s="346">
        <f t="shared" si="18"/>
        <v>8</v>
      </c>
      <c r="AO121" s="115"/>
      <c r="AP121" s="259" cm="1">
        <f t="array" ref="AP121">SUM(COUNTIF('LK HA'!$B$7:$AZ$791,{"",2,3,4,5,6,7,8,9,10,11,12,13,14,15,16,17,18,19,20}&amp;$C121)*{1,2,3,4,5,6,7,8,9,10,11,12,13,14,15,16,17,18,19,20})</f>
        <v>8</v>
      </c>
    </row>
    <row r="122" spans="1:42" s="39" customFormat="1" ht="15.6" hidden="1">
      <c r="A122" s="40" t="str">
        <f>IF(AN122=0,"ẩn",MAX($A$5:$A121)+1)</f>
        <v>ẩn</v>
      </c>
      <c r="B122" s="45" t="s">
        <v>207</v>
      </c>
      <c r="C122" s="46" t="s">
        <v>210</v>
      </c>
      <c r="D122" s="46" t="s">
        <v>13</v>
      </c>
      <c r="E122" s="258" cm="1">
        <f t="array" ref="E122">SUM(COUNTIF('LK HA'!$B$7:$AZ$64,{"",2,3,4,5,6,7,8,9,10,11,12,13,14,15,16,17,18,19,20}&amp;$C122)*{1,2,3,4,5,6,7,8,9,10,11,12,13,14,15,16,17,18,19,20})</f>
        <v>0</v>
      </c>
      <c r="F122" s="258" cm="1">
        <f t="array" ref="F122">SUM(COUNTIF('LK HA'!$B$65:$AZ$75,{"",2,3,4,5,6,7,8,9,10,11,12,13,14,15,16,17,18,19,20}&amp;$C122)*{1,2,3,4,5,6,7,8,9,10,11,12,13,14,15,16,17,18,19,20})</f>
        <v>0</v>
      </c>
      <c r="G122" s="258" cm="1">
        <f t="array" ref="G122">SUM(COUNTIF('LK HA'!$B$76:$AZ$96,{"",2,3,4,5,6,7,8,9,10,11,12,13,14,15,16,17,18,19,20}&amp;$C122)*{1,2,3,4,5,6,7,8,9,10,11,12,13,14,15,16,17,18,19,20})</f>
        <v>0</v>
      </c>
      <c r="H122" s="258" cm="1">
        <f t="array" ref="H122">SUM(COUNTIF('LK HA'!$B$97:$AZ$160,{"",2,3,4,5,6,7,8,9,10,11,12,13,14,15,16,17,18,19,20}&amp;$C122)*{1,2,3,4,5,6,7,8,9,10,11,12,13,14,15,16,17,18,19,20})</f>
        <v>0</v>
      </c>
      <c r="I122" s="258" cm="1">
        <f t="array" ref="I122">SUM(COUNTIF('LK HA'!$B$161:$AZ$164,{"",2,3,4,5,6,7,8,9,10,11,12,13,14,15,16,17,18,19,20}&amp;$C122)*{1,2,3,4,5,6,7,8,9,10,11,12,13,14,15,16,17,18,19,20})</f>
        <v>0</v>
      </c>
      <c r="J122" s="258" cm="1">
        <f t="array" ref="J122">SUM(COUNTIF('LK HA'!$B$165:$AZ$182,{"",2,3,4,5,6,7,8,9,10,11,12,13,14,15,16,17,18,19,20}&amp;$C122)*{1,2,3,4,5,6,7,8,9,10,11,12,13,14,15,16,17,18,19,20})</f>
        <v>0</v>
      </c>
      <c r="K122" s="258">
        <f>SUM(COUNTIF('LK HA'!$B$183:$AZ$209,{"",2,3,4,5,6,7,8,9,10,11,12,13,14,15,16,17,18,19,20}&amp;$C122)*{1,2,3,4,5,6,7,8,9,10,11,12,13,14,15,16,17,18,19,20})</f>
        <v>0</v>
      </c>
      <c r="L122" s="258" cm="1">
        <f t="array" ref="L122">SUM(COUNTIF('LK HA'!$B$210:$AZ$235,{"",2,3,4,5,6,7,8,9,10,11,12,13,14,15,16,17,18,19,20}&amp;$C122)*{1,2,3,4,5,6,7,8,9,10,11,12,13,14,15,16,17,18,19,20})</f>
        <v>0</v>
      </c>
      <c r="M122" s="258" cm="1">
        <f t="array" ref="M122">SUM(COUNTIF('LK HA'!$B$236:$AZ$254,{"",2,3,4,5,6,7,8,9,10,11,12,13,14,15,16,17,18,19,20}&amp;$C122)*{1,2,3,4,5,6,7,8,9,10,11,12,13,14,15,16,17,18,19,20})</f>
        <v>0</v>
      </c>
      <c r="N122" s="258" cm="1">
        <f t="array" ref="N122">SUM(COUNTIF('LK HA'!$B$255:$AZ$261,{"",2,3,4,5,6,7,8,9,10,11,12,13,14,15,16,17,18,19,20}&amp;$C122)*{1,2,3,4,5,6,7,8,9,10,11,12,13,14,15,16,17,18,19,20})</f>
        <v>0</v>
      </c>
      <c r="O122" s="258" cm="1">
        <f t="array" ref="O122">SUM(COUNTIF('LK HA'!$B$262:$AZ$288,{"",2,3,4,5,6,7,8,9,10,11,12,13,14,15,16,17,18,19,20}&amp;$C122)*{1,2,3,4,5,6,7,8,9,10,11,12,13,14,15,16,17,18,19,20})</f>
        <v>0</v>
      </c>
      <c r="P122" s="258" cm="1">
        <f t="array" ref="P122">SUM(COUNTIF('LK HA'!$B$289:$AZ$304,{"",2,3,4,5,6,7,8,9,10,11,12,13,14,15,16,17,18,19,20}&amp;$C122)*{1,2,3,4,5,6,7,8,9,10,11,12,13,14,15,16,17,18,19,20})</f>
        <v>0</v>
      </c>
      <c r="Q122" s="258" cm="1">
        <f t="array" ref="Q122">SUM(COUNTIF('LK HA'!$B$305:$AZ$350,{"",2,3,4,5,6,7,8,9,10,11,12,13,14,15,16,17,18,19,20}&amp;$C122)*{1,2,3,4,5,6,7,8,9,10,11,12,13,14,15,16,17,18,19,20})</f>
        <v>0</v>
      </c>
      <c r="R122" s="258" cm="1">
        <f t="array" ref="R122">SUM(COUNTIF('LK HA'!$B$351:$AZ$375,{"",2,3,4,5,6,7,8,9,10,11,12,13,14,15,16,17,18,19,20}&amp;$C122)*{1,2,3,4,5,6,7,8,9,10,11,12,13,14,15,16,17,18,19,20})</f>
        <v>0</v>
      </c>
      <c r="S122" s="258" cm="1">
        <f t="array" ref="S122">SUM(COUNTIF('LK HA'!$B$376:$AZ$413,{"",2,3,4,5,6,7,8,9,10,11,12,13,14,15,16,17,18,19,20}&amp;$C122)*{1,2,3,4,5,6,7,8,9,10,11,12,13,14,15,16,17,18,19,20})</f>
        <v>0</v>
      </c>
      <c r="T122" s="258" cm="1">
        <f t="array" ref="T122">SUM(COUNTIF('LK HA'!$B$414:$AZ$460,{"",2,3,4,5,6,7,8,9,10,11,12,13,14,15,16,17,18,19,20}&amp;$C122)*{1,2,3,4,5,6,7,8,9,10,11,12,13,14,15,16,17,18,19,20})</f>
        <v>0</v>
      </c>
      <c r="U122" s="258" cm="1">
        <f t="array" ref="U122">SUM(COUNTIF('LK HA'!$B$461:$AZ$497,{"",2,3,4,5,6,7,8,9,10,11,12,13,14,15,16,17,18,19,20}&amp;$C122)*{1,2,3,4,5,6,7,8,9,10,11,12,13,14,15,16,17,18,19,20})</f>
        <v>0</v>
      </c>
      <c r="V122" s="258" cm="1">
        <f t="array" ref="V122">SUM(COUNTIF('LK HA'!$B$498:$AZ$553,{"",2,3,4,5,6,7,8,9,10,11,12,13,14,15,16,17,18,19,20}&amp;$C122)*{1,2,3,4,5,6,7,8,9,10,11,12,13,14,15,16,17,18,19,20})</f>
        <v>0</v>
      </c>
      <c r="W122" s="258" cm="1">
        <f t="array" ref="W122">SUM(COUNTIF('LK HA'!$B$554:$AZ$585,{"",2,3,4,5,6,7,8,9,10,11,12,13,14,15,16,17,18,19,20}&amp;$C122)*{1,2,3,4,5,6,7,8,9,10,11,12,13,14,15,16,17,18,19,20})</f>
        <v>0</v>
      </c>
      <c r="X122" s="258" cm="1">
        <f t="array" ref="X122">SUM(COUNTIF('LK HA'!$B$586:$AZ$609,{"",2,3,4,5,6,7,8,9,10,11,12,13,14,15,16,17,18,19,20}&amp;$C122)*{1,2,3,4,5,6,7,8,9,10,11,12,13,14,15,16,17,18,19,20})</f>
        <v>0</v>
      </c>
      <c r="Y122" s="258" cm="1">
        <f t="array" ref="Y122">SUM(COUNTIF('LK HA'!$B$610:$AZ$616,{"",2,3,4,5,6,7,8,9,10,11,12,13,14,15,16,17,18,19,20}&amp;$C122)*{1,2,3,4,5,6,7,8,9,10,11,12,13,14,15,16,17,18,19,20})</f>
        <v>0</v>
      </c>
      <c r="Z122" s="258" cm="1">
        <f t="array" ref="Z122">SUM(COUNTIF('LK HA'!$B$617:$AZ$625,{"",2,3,4,5,6,7,8,9,10,11,12,13,14,15,16,17,18,19,20}&amp;$C122)*{1,2,3,4,5,6,7,8,9,10,11,12,13,14,15,16,17,18,19,20})</f>
        <v>0</v>
      </c>
      <c r="AA122" s="258" cm="1">
        <f t="array" ref="AA122">SUM(COUNTIF('LK HA'!$B$626:$AZ$633,{"",2,3,4,5,6,7,8,9,10,11,12,13,14,15,16,17,18,19,20}&amp;$C122)*{1,2,3,4,5,6,7,8,9,10,11,12,13,14,15,16,17,18,19,20})</f>
        <v>0</v>
      </c>
      <c r="AB122" s="258" cm="1">
        <f t="array" ref="AB122">SUM(COUNTIF('LK HA'!$B$634:$AZ$646,{"",2,3,4,5,6,7,8,9,10,11,12,13,14,15,16,17,18,19,20}&amp;$C122)*{1,2,3,4,5,6,7,8,9,10,11,12,13,14,15,16,17,18,19,20})</f>
        <v>0</v>
      </c>
      <c r="AC122" s="258" cm="1">
        <f t="array" ref="AC122">SUM(COUNTIF('LK HA'!$B$647:$AZ$677,{"",2,3,4,5,6,7,8,9,10,11,12,13,14,15,16,17,18,19,20}&amp;$C122)*{1,2,3,4,5,6,7,8,9,10,11,12,13,14,15,16,17,18,19,20})</f>
        <v>0</v>
      </c>
      <c r="AD122" s="258" cm="1">
        <f t="array" ref="AD122">SUM(COUNTIF('LK HA'!$B$678:$AZ$692,{"",2,3,4,5,6,7,8,9,10,11,12,13,14,15,16,17,18,19,20}&amp;$C122)*{1,2,3,4,5,6,7,8,9,10,11,12,13,14,15,16,17,18,19,20})</f>
        <v>0</v>
      </c>
      <c r="AE122" s="258" cm="1">
        <f t="array" ref="AE122">SUM(COUNTIF('LK HA'!$B$693:$AZ$700,{"",2,3,4,5,6,7,8,9,10,11,12,13,14,15,16,17,18,19,20}&amp;$C122)*{1,2,3,4,5,6,7,8,9,10,11,12,13,14,15,16,17,18,19,20})</f>
        <v>0</v>
      </c>
      <c r="AF122" s="258" cm="1">
        <f t="array" ref="AF122">SUM(COUNTIF('LK HA'!$B$701:$AZ$719,{"",2,3,4,5,6,7,8,9,10,11,12,13,14,15,16,17,18,19,20}&amp;$C122)*{1,2,3,4,5,6,7,8,9,10,11,12,13,14,15,16,17,18,19,20})</f>
        <v>0</v>
      </c>
      <c r="AG122" s="258" cm="1">
        <f t="array" ref="AG122">SUM(COUNTIF('LK HA'!$B$720:$AZ$728,{"",2,3,4,5,6,7,8,9,10,11,12,13,14,15,16,17,18,19,20}&amp;$C122)*{1,2,3,4,5,6,7,8,9,10,11,12,13,14,15,16,17,18,19,20})</f>
        <v>0</v>
      </c>
      <c r="AH122" s="258" cm="1">
        <f t="array" ref="AH122">SUM(COUNTIF('LK HA'!$B$729:$AZ$737,{"",2,3,4,5,6,7,8,9,10,11,12,13,14,15,16,17,18,19,20}&amp;$C122)*{1,2,3,4,5,6,7,8,9,10,11,12,13,14,15,16,17,18,19,20})</f>
        <v>0</v>
      </c>
      <c r="AI122" s="258" cm="1">
        <f t="array" ref="AI122">SUM(COUNTIF('LK HA'!$B$738:$AZ$744,{"",2,3,4,5,6,7,8,9,10,11,12,13,14,15,16,17,18,19,20}&amp;$C122)*{1,2,3,4,5,6,7,8,9,10,11,12,13,14,15,16,17,18,19,20})</f>
        <v>0</v>
      </c>
      <c r="AJ122" s="258" cm="1">
        <f t="array" ref="AJ122">SUM(COUNTIF('LK HA'!$B$745:$AZ$751,{"",2,3,4,5,6,7,8,9,10,11,12,13,14,15,16,17,18,19,20}&amp;$C122)*{1,2,3,4,5,6,7,8,9,10,11,12,13,14,15,16,17,18,19,20})</f>
        <v>0</v>
      </c>
      <c r="AK122" s="258" cm="1">
        <f t="array" ref="AK122">SUM(COUNTIF('LK HA'!$B$752:$AZ$765,{"",2,3,4,5,6,7,8,9,10,11,12,13,14,15,16,17,18,19,20}&amp;$C122)*{1,2,3,4,5,6,7,8,9,10,11,12,13,14,15,16,17,18,19,20})</f>
        <v>0</v>
      </c>
      <c r="AL122" s="258" cm="1">
        <f t="array" ref="AL122">SUM(COUNTIF('LK HA'!$B$766:$AZ$773,{"",2,3,4,5,6,7,8,9,10,11,12,13,14,15,16,17,18,19,20}&amp;$C122)*{1,2,3,4,5,6,7,8,9,10,11,12,13,14,15,16,17,18,19,20})</f>
        <v>0</v>
      </c>
      <c r="AM122" s="258" cm="1">
        <f t="array" ref="AM122">SUM(COUNTIF('LK HA'!$B$774:$AZ$791,{"",2,3,4,5,6,7,8,9,10,11,12,13,14,15,16,17,18,19,20}&amp;$C122)*{1,2,3,4,5,6,7,8,9,10,11,12,13,14,15,16,17,18,19,20})</f>
        <v>0</v>
      </c>
      <c r="AN122" s="43">
        <f t="shared" si="18"/>
        <v>0</v>
      </c>
      <c r="AO122" s="48"/>
      <c r="AP122" s="258" cm="1">
        <f t="array" ref="AP122">SUM(COUNTIF('LK HA'!$B$7:$AZ$791,{"",2,3,4,5,6,7,8,9,10,11,12,13,14,15,16,17,18,19,20}&amp;$C122)*{1,2,3,4,5,6,7,8,9,10,11,12,13,14,15,16,17,18,19,20})</f>
        <v>0</v>
      </c>
    </row>
    <row r="123" spans="1:42" s="39" customFormat="1" ht="15.6" hidden="1">
      <c r="A123" s="40" t="str">
        <f>IF(AN123=0,"ẩn",MAX($A$5:$A122)+1)</f>
        <v>ẩn</v>
      </c>
      <c r="B123" s="45" t="s">
        <v>208</v>
      </c>
      <c r="C123" s="46" t="s">
        <v>203</v>
      </c>
      <c r="D123" s="46" t="s">
        <v>13</v>
      </c>
      <c r="E123" s="258" cm="1">
        <f t="array" ref="E123">SUM(COUNTIF('LK HA'!$B$7:$AZ$64,{"",2,3,4,5,6,7,8,9,10,11,12,13,14,15,16,17,18,19,20}&amp;$C123)*{1,2,3,4,5,6,7,8,9,10,11,12,13,14,15,16,17,18,19,20})</f>
        <v>0</v>
      </c>
      <c r="F123" s="258" cm="1">
        <f t="array" ref="F123">SUM(COUNTIF('LK HA'!$B$65:$AZ$75,{"",2,3,4,5,6,7,8,9,10,11,12,13,14,15,16,17,18,19,20}&amp;$C123)*{1,2,3,4,5,6,7,8,9,10,11,12,13,14,15,16,17,18,19,20})</f>
        <v>0</v>
      </c>
      <c r="G123" s="258" cm="1">
        <f t="array" ref="G123">SUM(COUNTIF('LK HA'!$B$76:$AZ$96,{"",2,3,4,5,6,7,8,9,10,11,12,13,14,15,16,17,18,19,20}&amp;$C123)*{1,2,3,4,5,6,7,8,9,10,11,12,13,14,15,16,17,18,19,20})</f>
        <v>0</v>
      </c>
      <c r="H123" s="258" cm="1">
        <f t="array" ref="H123">SUM(COUNTIF('LK HA'!$B$97:$AZ$160,{"",2,3,4,5,6,7,8,9,10,11,12,13,14,15,16,17,18,19,20}&amp;$C123)*{1,2,3,4,5,6,7,8,9,10,11,12,13,14,15,16,17,18,19,20})</f>
        <v>0</v>
      </c>
      <c r="I123" s="258" cm="1">
        <f t="array" ref="I123">SUM(COUNTIF('LK HA'!$B$161:$AZ$164,{"",2,3,4,5,6,7,8,9,10,11,12,13,14,15,16,17,18,19,20}&amp;$C123)*{1,2,3,4,5,6,7,8,9,10,11,12,13,14,15,16,17,18,19,20})</f>
        <v>0</v>
      </c>
      <c r="J123" s="258" cm="1">
        <f t="array" ref="J123">SUM(COUNTIF('LK HA'!$B$165:$AZ$182,{"",2,3,4,5,6,7,8,9,10,11,12,13,14,15,16,17,18,19,20}&amp;$C123)*{1,2,3,4,5,6,7,8,9,10,11,12,13,14,15,16,17,18,19,20})</f>
        <v>0</v>
      </c>
      <c r="K123" s="258">
        <f>SUM(COUNTIF('LK HA'!$B$183:$AZ$209,{"",2,3,4,5,6,7,8,9,10,11,12,13,14,15,16,17,18,19,20}&amp;$C123)*{1,2,3,4,5,6,7,8,9,10,11,12,13,14,15,16,17,18,19,20})</f>
        <v>0</v>
      </c>
      <c r="L123" s="258" cm="1">
        <f t="array" ref="L123">SUM(COUNTIF('LK HA'!$B$210:$AZ$235,{"",2,3,4,5,6,7,8,9,10,11,12,13,14,15,16,17,18,19,20}&amp;$C123)*{1,2,3,4,5,6,7,8,9,10,11,12,13,14,15,16,17,18,19,20})</f>
        <v>0</v>
      </c>
      <c r="M123" s="258" cm="1">
        <f t="array" ref="M123">SUM(COUNTIF('LK HA'!$B$236:$AZ$254,{"",2,3,4,5,6,7,8,9,10,11,12,13,14,15,16,17,18,19,20}&amp;$C123)*{1,2,3,4,5,6,7,8,9,10,11,12,13,14,15,16,17,18,19,20})</f>
        <v>0</v>
      </c>
      <c r="N123" s="258" cm="1">
        <f t="array" ref="N123">SUM(COUNTIF('LK HA'!$B$255:$AZ$261,{"",2,3,4,5,6,7,8,9,10,11,12,13,14,15,16,17,18,19,20}&amp;$C123)*{1,2,3,4,5,6,7,8,9,10,11,12,13,14,15,16,17,18,19,20})</f>
        <v>0</v>
      </c>
      <c r="O123" s="258" cm="1">
        <f t="array" ref="O123">SUM(COUNTIF('LK HA'!$B$262:$AZ$288,{"",2,3,4,5,6,7,8,9,10,11,12,13,14,15,16,17,18,19,20}&amp;$C123)*{1,2,3,4,5,6,7,8,9,10,11,12,13,14,15,16,17,18,19,20})</f>
        <v>0</v>
      </c>
      <c r="P123" s="258" cm="1">
        <f t="array" ref="P123">SUM(COUNTIF('LK HA'!$B$289:$AZ$304,{"",2,3,4,5,6,7,8,9,10,11,12,13,14,15,16,17,18,19,20}&amp;$C123)*{1,2,3,4,5,6,7,8,9,10,11,12,13,14,15,16,17,18,19,20})</f>
        <v>0</v>
      </c>
      <c r="Q123" s="258" cm="1">
        <f t="array" ref="Q123">SUM(COUNTIF('LK HA'!$B$305:$AZ$350,{"",2,3,4,5,6,7,8,9,10,11,12,13,14,15,16,17,18,19,20}&amp;$C123)*{1,2,3,4,5,6,7,8,9,10,11,12,13,14,15,16,17,18,19,20})</f>
        <v>0</v>
      </c>
      <c r="R123" s="258" cm="1">
        <f t="array" ref="R123">SUM(COUNTIF('LK HA'!$B$351:$AZ$375,{"",2,3,4,5,6,7,8,9,10,11,12,13,14,15,16,17,18,19,20}&amp;$C123)*{1,2,3,4,5,6,7,8,9,10,11,12,13,14,15,16,17,18,19,20})</f>
        <v>0</v>
      </c>
      <c r="S123" s="258" cm="1">
        <f t="array" ref="S123">SUM(COUNTIF('LK HA'!$B$376:$AZ$413,{"",2,3,4,5,6,7,8,9,10,11,12,13,14,15,16,17,18,19,20}&amp;$C123)*{1,2,3,4,5,6,7,8,9,10,11,12,13,14,15,16,17,18,19,20})</f>
        <v>0</v>
      </c>
      <c r="T123" s="258" cm="1">
        <f t="array" ref="T123">SUM(COUNTIF('LK HA'!$B$414:$AZ$460,{"",2,3,4,5,6,7,8,9,10,11,12,13,14,15,16,17,18,19,20}&amp;$C123)*{1,2,3,4,5,6,7,8,9,10,11,12,13,14,15,16,17,18,19,20})</f>
        <v>0</v>
      </c>
      <c r="U123" s="258" cm="1">
        <f t="array" ref="U123">SUM(COUNTIF('LK HA'!$B$461:$AZ$497,{"",2,3,4,5,6,7,8,9,10,11,12,13,14,15,16,17,18,19,20}&amp;$C123)*{1,2,3,4,5,6,7,8,9,10,11,12,13,14,15,16,17,18,19,20})</f>
        <v>0</v>
      </c>
      <c r="V123" s="258" cm="1">
        <f t="array" ref="V123">SUM(COUNTIF('LK HA'!$B$498:$AZ$553,{"",2,3,4,5,6,7,8,9,10,11,12,13,14,15,16,17,18,19,20}&amp;$C123)*{1,2,3,4,5,6,7,8,9,10,11,12,13,14,15,16,17,18,19,20})</f>
        <v>0</v>
      </c>
      <c r="W123" s="258" cm="1">
        <f t="array" ref="W123">SUM(COUNTIF('LK HA'!$B$554:$AZ$585,{"",2,3,4,5,6,7,8,9,10,11,12,13,14,15,16,17,18,19,20}&amp;$C123)*{1,2,3,4,5,6,7,8,9,10,11,12,13,14,15,16,17,18,19,20})</f>
        <v>0</v>
      </c>
      <c r="X123" s="258" cm="1">
        <f t="array" ref="X123">SUM(COUNTIF('LK HA'!$B$586:$AZ$609,{"",2,3,4,5,6,7,8,9,10,11,12,13,14,15,16,17,18,19,20}&amp;$C123)*{1,2,3,4,5,6,7,8,9,10,11,12,13,14,15,16,17,18,19,20})</f>
        <v>0</v>
      </c>
      <c r="Y123" s="258" cm="1">
        <f t="array" ref="Y123">SUM(COUNTIF('LK HA'!$B$610:$AZ$616,{"",2,3,4,5,6,7,8,9,10,11,12,13,14,15,16,17,18,19,20}&amp;$C123)*{1,2,3,4,5,6,7,8,9,10,11,12,13,14,15,16,17,18,19,20})</f>
        <v>0</v>
      </c>
      <c r="Z123" s="258" cm="1">
        <f t="array" ref="Z123">SUM(COUNTIF('LK HA'!$B$617:$AZ$625,{"",2,3,4,5,6,7,8,9,10,11,12,13,14,15,16,17,18,19,20}&amp;$C123)*{1,2,3,4,5,6,7,8,9,10,11,12,13,14,15,16,17,18,19,20})</f>
        <v>0</v>
      </c>
      <c r="AA123" s="258" cm="1">
        <f t="array" ref="AA123">SUM(COUNTIF('LK HA'!$B$626:$AZ$633,{"",2,3,4,5,6,7,8,9,10,11,12,13,14,15,16,17,18,19,20}&amp;$C123)*{1,2,3,4,5,6,7,8,9,10,11,12,13,14,15,16,17,18,19,20})</f>
        <v>0</v>
      </c>
      <c r="AB123" s="258" cm="1">
        <f t="array" ref="AB123">SUM(COUNTIF('LK HA'!$B$634:$AZ$646,{"",2,3,4,5,6,7,8,9,10,11,12,13,14,15,16,17,18,19,20}&amp;$C123)*{1,2,3,4,5,6,7,8,9,10,11,12,13,14,15,16,17,18,19,20})</f>
        <v>0</v>
      </c>
      <c r="AC123" s="258" cm="1">
        <f t="array" ref="AC123">SUM(COUNTIF('LK HA'!$B$647:$AZ$677,{"",2,3,4,5,6,7,8,9,10,11,12,13,14,15,16,17,18,19,20}&amp;$C123)*{1,2,3,4,5,6,7,8,9,10,11,12,13,14,15,16,17,18,19,20})</f>
        <v>0</v>
      </c>
      <c r="AD123" s="258" cm="1">
        <f t="array" ref="AD123">SUM(COUNTIF('LK HA'!$B$678:$AZ$692,{"",2,3,4,5,6,7,8,9,10,11,12,13,14,15,16,17,18,19,20}&amp;$C123)*{1,2,3,4,5,6,7,8,9,10,11,12,13,14,15,16,17,18,19,20})</f>
        <v>0</v>
      </c>
      <c r="AE123" s="258" cm="1">
        <f t="array" ref="AE123">SUM(COUNTIF('LK HA'!$B$693:$AZ$700,{"",2,3,4,5,6,7,8,9,10,11,12,13,14,15,16,17,18,19,20}&amp;$C123)*{1,2,3,4,5,6,7,8,9,10,11,12,13,14,15,16,17,18,19,20})</f>
        <v>0</v>
      </c>
      <c r="AF123" s="258" cm="1">
        <f t="array" ref="AF123">SUM(COUNTIF('LK HA'!$B$701:$AZ$719,{"",2,3,4,5,6,7,8,9,10,11,12,13,14,15,16,17,18,19,20}&amp;$C123)*{1,2,3,4,5,6,7,8,9,10,11,12,13,14,15,16,17,18,19,20})</f>
        <v>0</v>
      </c>
      <c r="AG123" s="258" cm="1">
        <f t="array" ref="AG123">SUM(COUNTIF('LK HA'!$B$720:$AZ$728,{"",2,3,4,5,6,7,8,9,10,11,12,13,14,15,16,17,18,19,20}&amp;$C123)*{1,2,3,4,5,6,7,8,9,10,11,12,13,14,15,16,17,18,19,20})</f>
        <v>0</v>
      </c>
      <c r="AH123" s="258" cm="1">
        <f t="array" ref="AH123">SUM(COUNTIF('LK HA'!$B$729:$AZ$737,{"",2,3,4,5,6,7,8,9,10,11,12,13,14,15,16,17,18,19,20}&amp;$C123)*{1,2,3,4,5,6,7,8,9,10,11,12,13,14,15,16,17,18,19,20})</f>
        <v>0</v>
      </c>
      <c r="AI123" s="258" cm="1">
        <f t="array" ref="AI123">SUM(COUNTIF('LK HA'!$B$738:$AZ$744,{"",2,3,4,5,6,7,8,9,10,11,12,13,14,15,16,17,18,19,20}&amp;$C123)*{1,2,3,4,5,6,7,8,9,10,11,12,13,14,15,16,17,18,19,20})</f>
        <v>0</v>
      </c>
      <c r="AJ123" s="258" cm="1">
        <f t="array" ref="AJ123">SUM(COUNTIF('LK HA'!$B$745:$AZ$751,{"",2,3,4,5,6,7,8,9,10,11,12,13,14,15,16,17,18,19,20}&amp;$C123)*{1,2,3,4,5,6,7,8,9,10,11,12,13,14,15,16,17,18,19,20})</f>
        <v>0</v>
      </c>
      <c r="AK123" s="258" cm="1">
        <f t="array" ref="AK123">SUM(COUNTIF('LK HA'!$B$752:$AZ$765,{"",2,3,4,5,6,7,8,9,10,11,12,13,14,15,16,17,18,19,20}&amp;$C123)*{1,2,3,4,5,6,7,8,9,10,11,12,13,14,15,16,17,18,19,20})</f>
        <v>0</v>
      </c>
      <c r="AL123" s="258" cm="1">
        <f t="array" ref="AL123">SUM(COUNTIF('LK HA'!$B$766:$AZ$773,{"",2,3,4,5,6,7,8,9,10,11,12,13,14,15,16,17,18,19,20}&amp;$C123)*{1,2,3,4,5,6,7,8,9,10,11,12,13,14,15,16,17,18,19,20})</f>
        <v>0</v>
      </c>
      <c r="AM123" s="258" cm="1">
        <f t="array" ref="AM123">SUM(COUNTIF('LK HA'!$B$774:$AZ$791,{"",2,3,4,5,6,7,8,9,10,11,12,13,14,15,16,17,18,19,20}&amp;$C123)*{1,2,3,4,5,6,7,8,9,10,11,12,13,14,15,16,17,18,19,20})</f>
        <v>0</v>
      </c>
      <c r="AN123" s="43">
        <f t="shared" si="18"/>
        <v>0</v>
      </c>
      <c r="AO123" s="48"/>
      <c r="AP123" s="258" cm="1">
        <f t="array" ref="AP123">SUM(COUNTIF('LK HA'!$B$7:$AZ$791,{"",2,3,4,5,6,7,8,9,10,11,12,13,14,15,16,17,18,19,20}&amp;$C123)*{1,2,3,4,5,6,7,8,9,10,11,12,13,14,15,16,17,18,19,20})</f>
        <v>0</v>
      </c>
    </row>
    <row r="124" spans="1:42" s="39" customFormat="1" ht="15.6" hidden="1">
      <c r="A124" s="40" t="str">
        <f>IF(AN124=0,"ẩn",MAX($A$5:$A123)+1)</f>
        <v>ẩn</v>
      </c>
      <c r="B124" s="45" t="s">
        <v>209</v>
      </c>
      <c r="C124" s="46" t="s">
        <v>201</v>
      </c>
      <c r="D124" s="46" t="s">
        <v>13</v>
      </c>
      <c r="E124" s="258" cm="1">
        <f t="array" ref="E124">SUM(COUNTIF('LK HA'!$B$7:$AZ$64,{"",2,3,4,5,6,7,8,9,10,11,12,13,14,15,16,17,18,19,20}&amp;$C124)*{1,2,3,4,5,6,7,8,9,10,11,12,13,14,15,16,17,18,19,20})</f>
        <v>0</v>
      </c>
      <c r="F124" s="258" cm="1">
        <f t="array" ref="F124">SUM(COUNTIF('LK HA'!$B$65:$AZ$75,{"",2,3,4,5,6,7,8,9,10,11,12,13,14,15,16,17,18,19,20}&amp;$C124)*{1,2,3,4,5,6,7,8,9,10,11,12,13,14,15,16,17,18,19,20})</f>
        <v>0</v>
      </c>
      <c r="G124" s="258" cm="1">
        <f t="array" ref="G124">SUM(COUNTIF('LK HA'!$B$76:$AZ$96,{"",2,3,4,5,6,7,8,9,10,11,12,13,14,15,16,17,18,19,20}&amp;$C124)*{1,2,3,4,5,6,7,8,9,10,11,12,13,14,15,16,17,18,19,20})</f>
        <v>0</v>
      </c>
      <c r="H124" s="258" cm="1">
        <f t="array" ref="H124">SUM(COUNTIF('LK HA'!$B$97:$AZ$160,{"",2,3,4,5,6,7,8,9,10,11,12,13,14,15,16,17,18,19,20}&amp;$C124)*{1,2,3,4,5,6,7,8,9,10,11,12,13,14,15,16,17,18,19,20})</f>
        <v>0</v>
      </c>
      <c r="I124" s="258" cm="1">
        <f t="array" ref="I124">SUM(COUNTIF('LK HA'!$B$161:$AZ$164,{"",2,3,4,5,6,7,8,9,10,11,12,13,14,15,16,17,18,19,20}&amp;$C124)*{1,2,3,4,5,6,7,8,9,10,11,12,13,14,15,16,17,18,19,20})</f>
        <v>0</v>
      </c>
      <c r="J124" s="258" cm="1">
        <f t="array" ref="J124">SUM(COUNTIF('LK HA'!$B$165:$AZ$182,{"",2,3,4,5,6,7,8,9,10,11,12,13,14,15,16,17,18,19,20}&amp;$C124)*{1,2,3,4,5,6,7,8,9,10,11,12,13,14,15,16,17,18,19,20})</f>
        <v>0</v>
      </c>
      <c r="K124" s="258">
        <f>SUM(COUNTIF('LK HA'!$B$183:$AZ$209,{"",2,3,4,5,6,7,8,9,10,11,12,13,14,15,16,17,18,19,20}&amp;$C124)*{1,2,3,4,5,6,7,8,9,10,11,12,13,14,15,16,17,18,19,20})</f>
        <v>0</v>
      </c>
      <c r="L124" s="258" cm="1">
        <f t="array" ref="L124">SUM(COUNTIF('LK HA'!$B$210:$AZ$235,{"",2,3,4,5,6,7,8,9,10,11,12,13,14,15,16,17,18,19,20}&amp;$C124)*{1,2,3,4,5,6,7,8,9,10,11,12,13,14,15,16,17,18,19,20})</f>
        <v>0</v>
      </c>
      <c r="M124" s="258" cm="1">
        <f t="array" ref="M124">SUM(COUNTIF('LK HA'!$B$236:$AZ$254,{"",2,3,4,5,6,7,8,9,10,11,12,13,14,15,16,17,18,19,20}&amp;$C124)*{1,2,3,4,5,6,7,8,9,10,11,12,13,14,15,16,17,18,19,20})</f>
        <v>0</v>
      </c>
      <c r="N124" s="258" cm="1">
        <f t="array" ref="N124">SUM(COUNTIF('LK HA'!$B$255:$AZ$261,{"",2,3,4,5,6,7,8,9,10,11,12,13,14,15,16,17,18,19,20}&amp;$C124)*{1,2,3,4,5,6,7,8,9,10,11,12,13,14,15,16,17,18,19,20})</f>
        <v>0</v>
      </c>
      <c r="O124" s="258" cm="1">
        <f t="array" ref="O124">SUM(COUNTIF('LK HA'!$B$262:$AZ$288,{"",2,3,4,5,6,7,8,9,10,11,12,13,14,15,16,17,18,19,20}&amp;$C124)*{1,2,3,4,5,6,7,8,9,10,11,12,13,14,15,16,17,18,19,20})</f>
        <v>0</v>
      </c>
      <c r="P124" s="258" cm="1">
        <f t="array" ref="P124">SUM(COUNTIF('LK HA'!$B$289:$AZ$304,{"",2,3,4,5,6,7,8,9,10,11,12,13,14,15,16,17,18,19,20}&amp;$C124)*{1,2,3,4,5,6,7,8,9,10,11,12,13,14,15,16,17,18,19,20})</f>
        <v>0</v>
      </c>
      <c r="Q124" s="258" cm="1">
        <f t="array" ref="Q124">SUM(COUNTIF('LK HA'!$B$305:$AZ$350,{"",2,3,4,5,6,7,8,9,10,11,12,13,14,15,16,17,18,19,20}&amp;$C124)*{1,2,3,4,5,6,7,8,9,10,11,12,13,14,15,16,17,18,19,20})</f>
        <v>0</v>
      </c>
      <c r="R124" s="258" cm="1">
        <f t="array" ref="R124">SUM(COUNTIF('LK HA'!$B$351:$AZ$375,{"",2,3,4,5,6,7,8,9,10,11,12,13,14,15,16,17,18,19,20}&amp;$C124)*{1,2,3,4,5,6,7,8,9,10,11,12,13,14,15,16,17,18,19,20})</f>
        <v>0</v>
      </c>
      <c r="S124" s="258" cm="1">
        <f t="array" ref="S124">SUM(COUNTIF('LK HA'!$B$376:$AZ$413,{"",2,3,4,5,6,7,8,9,10,11,12,13,14,15,16,17,18,19,20}&amp;$C124)*{1,2,3,4,5,6,7,8,9,10,11,12,13,14,15,16,17,18,19,20})</f>
        <v>0</v>
      </c>
      <c r="T124" s="258" cm="1">
        <f t="array" ref="T124">SUM(COUNTIF('LK HA'!$B$414:$AZ$460,{"",2,3,4,5,6,7,8,9,10,11,12,13,14,15,16,17,18,19,20}&amp;$C124)*{1,2,3,4,5,6,7,8,9,10,11,12,13,14,15,16,17,18,19,20})</f>
        <v>0</v>
      </c>
      <c r="U124" s="258" cm="1">
        <f t="array" ref="U124">SUM(COUNTIF('LK HA'!$B$461:$AZ$497,{"",2,3,4,5,6,7,8,9,10,11,12,13,14,15,16,17,18,19,20}&amp;$C124)*{1,2,3,4,5,6,7,8,9,10,11,12,13,14,15,16,17,18,19,20})</f>
        <v>0</v>
      </c>
      <c r="V124" s="258" cm="1">
        <f t="array" ref="V124">SUM(COUNTIF('LK HA'!$B$498:$AZ$553,{"",2,3,4,5,6,7,8,9,10,11,12,13,14,15,16,17,18,19,20}&amp;$C124)*{1,2,3,4,5,6,7,8,9,10,11,12,13,14,15,16,17,18,19,20})</f>
        <v>0</v>
      </c>
      <c r="W124" s="258" cm="1">
        <f t="array" ref="W124">SUM(COUNTIF('LK HA'!$B$554:$AZ$585,{"",2,3,4,5,6,7,8,9,10,11,12,13,14,15,16,17,18,19,20}&amp;$C124)*{1,2,3,4,5,6,7,8,9,10,11,12,13,14,15,16,17,18,19,20})</f>
        <v>0</v>
      </c>
      <c r="X124" s="258" cm="1">
        <f t="array" ref="X124">SUM(COUNTIF('LK HA'!$B$586:$AZ$609,{"",2,3,4,5,6,7,8,9,10,11,12,13,14,15,16,17,18,19,20}&amp;$C124)*{1,2,3,4,5,6,7,8,9,10,11,12,13,14,15,16,17,18,19,20})</f>
        <v>0</v>
      </c>
      <c r="Y124" s="258" cm="1">
        <f t="array" ref="Y124">SUM(COUNTIF('LK HA'!$B$610:$AZ$616,{"",2,3,4,5,6,7,8,9,10,11,12,13,14,15,16,17,18,19,20}&amp;$C124)*{1,2,3,4,5,6,7,8,9,10,11,12,13,14,15,16,17,18,19,20})</f>
        <v>0</v>
      </c>
      <c r="Z124" s="258" cm="1">
        <f t="array" ref="Z124">SUM(COUNTIF('LK HA'!$B$617:$AZ$625,{"",2,3,4,5,6,7,8,9,10,11,12,13,14,15,16,17,18,19,20}&amp;$C124)*{1,2,3,4,5,6,7,8,9,10,11,12,13,14,15,16,17,18,19,20})</f>
        <v>0</v>
      </c>
      <c r="AA124" s="258" cm="1">
        <f t="array" ref="AA124">SUM(COUNTIF('LK HA'!$B$626:$AZ$633,{"",2,3,4,5,6,7,8,9,10,11,12,13,14,15,16,17,18,19,20}&amp;$C124)*{1,2,3,4,5,6,7,8,9,10,11,12,13,14,15,16,17,18,19,20})</f>
        <v>0</v>
      </c>
      <c r="AB124" s="258" cm="1">
        <f t="array" ref="AB124">SUM(COUNTIF('LK HA'!$B$634:$AZ$646,{"",2,3,4,5,6,7,8,9,10,11,12,13,14,15,16,17,18,19,20}&amp;$C124)*{1,2,3,4,5,6,7,8,9,10,11,12,13,14,15,16,17,18,19,20})</f>
        <v>0</v>
      </c>
      <c r="AC124" s="258" cm="1">
        <f t="array" ref="AC124">SUM(COUNTIF('LK HA'!$B$647:$AZ$677,{"",2,3,4,5,6,7,8,9,10,11,12,13,14,15,16,17,18,19,20}&amp;$C124)*{1,2,3,4,5,6,7,8,9,10,11,12,13,14,15,16,17,18,19,20})</f>
        <v>0</v>
      </c>
      <c r="AD124" s="258" cm="1">
        <f t="array" ref="AD124">SUM(COUNTIF('LK HA'!$B$678:$AZ$692,{"",2,3,4,5,6,7,8,9,10,11,12,13,14,15,16,17,18,19,20}&amp;$C124)*{1,2,3,4,5,6,7,8,9,10,11,12,13,14,15,16,17,18,19,20})</f>
        <v>0</v>
      </c>
      <c r="AE124" s="258" cm="1">
        <f t="array" ref="AE124">SUM(COUNTIF('LK HA'!$B$693:$AZ$700,{"",2,3,4,5,6,7,8,9,10,11,12,13,14,15,16,17,18,19,20}&amp;$C124)*{1,2,3,4,5,6,7,8,9,10,11,12,13,14,15,16,17,18,19,20})</f>
        <v>0</v>
      </c>
      <c r="AF124" s="258" cm="1">
        <f t="array" ref="AF124">SUM(COUNTIF('LK HA'!$B$701:$AZ$719,{"",2,3,4,5,6,7,8,9,10,11,12,13,14,15,16,17,18,19,20}&amp;$C124)*{1,2,3,4,5,6,7,8,9,10,11,12,13,14,15,16,17,18,19,20})</f>
        <v>0</v>
      </c>
      <c r="AG124" s="258" cm="1">
        <f t="array" ref="AG124">SUM(COUNTIF('LK HA'!$B$720:$AZ$728,{"",2,3,4,5,6,7,8,9,10,11,12,13,14,15,16,17,18,19,20}&amp;$C124)*{1,2,3,4,5,6,7,8,9,10,11,12,13,14,15,16,17,18,19,20})</f>
        <v>0</v>
      </c>
      <c r="AH124" s="258" cm="1">
        <f t="array" ref="AH124">SUM(COUNTIF('LK HA'!$B$729:$AZ$737,{"",2,3,4,5,6,7,8,9,10,11,12,13,14,15,16,17,18,19,20}&amp;$C124)*{1,2,3,4,5,6,7,8,9,10,11,12,13,14,15,16,17,18,19,20})</f>
        <v>0</v>
      </c>
      <c r="AI124" s="258" cm="1">
        <f t="array" ref="AI124">SUM(COUNTIF('LK HA'!$B$738:$AZ$744,{"",2,3,4,5,6,7,8,9,10,11,12,13,14,15,16,17,18,19,20}&amp;$C124)*{1,2,3,4,5,6,7,8,9,10,11,12,13,14,15,16,17,18,19,20})</f>
        <v>0</v>
      </c>
      <c r="AJ124" s="258" cm="1">
        <f t="array" ref="AJ124">SUM(COUNTIF('LK HA'!$B$745:$AZ$751,{"",2,3,4,5,6,7,8,9,10,11,12,13,14,15,16,17,18,19,20}&amp;$C124)*{1,2,3,4,5,6,7,8,9,10,11,12,13,14,15,16,17,18,19,20})</f>
        <v>0</v>
      </c>
      <c r="AK124" s="258" cm="1">
        <f t="array" ref="AK124">SUM(COUNTIF('LK HA'!$B$752:$AZ$765,{"",2,3,4,5,6,7,8,9,10,11,12,13,14,15,16,17,18,19,20}&amp;$C124)*{1,2,3,4,5,6,7,8,9,10,11,12,13,14,15,16,17,18,19,20})</f>
        <v>0</v>
      </c>
      <c r="AL124" s="258" cm="1">
        <f t="array" ref="AL124">SUM(COUNTIF('LK HA'!$B$766:$AZ$773,{"",2,3,4,5,6,7,8,9,10,11,12,13,14,15,16,17,18,19,20}&amp;$C124)*{1,2,3,4,5,6,7,8,9,10,11,12,13,14,15,16,17,18,19,20})</f>
        <v>0</v>
      </c>
      <c r="AM124" s="258" cm="1">
        <f t="array" ref="AM124">SUM(COUNTIF('LK HA'!$B$774:$AZ$791,{"",2,3,4,5,6,7,8,9,10,11,12,13,14,15,16,17,18,19,20}&amp;$C124)*{1,2,3,4,5,6,7,8,9,10,11,12,13,14,15,16,17,18,19,20})</f>
        <v>0</v>
      </c>
      <c r="AN124" s="43">
        <f t="shared" si="18"/>
        <v>0</v>
      </c>
      <c r="AO124" s="48"/>
      <c r="AP124" s="258" cm="1">
        <f t="array" ref="AP124">SUM(COUNTIF('LK HA'!$B$7:$AZ$791,{"",2,3,4,5,6,7,8,9,10,11,12,13,14,15,16,17,18,19,20}&amp;$C124)*{1,2,3,4,5,6,7,8,9,10,11,12,13,14,15,16,17,18,19,20})</f>
        <v>0</v>
      </c>
    </row>
    <row r="125" spans="1:42" ht="15.6">
      <c r="A125" s="112" t="s">
        <v>278</v>
      </c>
      <c r="B125" s="113" t="s">
        <v>268</v>
      </c>
      <c r="C125" s="105"/>
      <c r="D125" s="105"/>
      <c r="E125" s="257"/>
      <c r="F125" s="257"/>
      <c r="G125" s="257"/>
      <c r="H125" s="257"/>
      <c r="I125" s="257"/>
      <c r="J125" s="257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7"/>
      <c r="AH125" s="257"/>
      <c r="AI125" s="257"/>
      <c r="AJ125" s="257"/>
      <c r="AK125" s="257"/>
      <c r="AL125" s="257"/>
      <c r="AM125" s="257"/>
      <c r="AN125" s="352"/>
      <c r="AO125" s="105"/>
      <c r="AP125" s="257"/>
    </row>
    <row r="126" spans="1:42" ht="15" hidden="1" customHeight="1">
      <c r="A126" s="106" t="str">
        <f>IF(AN126=0,"ẩn",MAX($A$5:$A125)+1)</f>
        <v>ẩn</v>
      </c>
      <c r="B126" s="128" t="s">
        <v>269</v>
      </c>
      <c r="C126" s="129" t="s">
        <v>270</v>
      </c>
      <c r="D126" s="129" t="s">
        <v>87</v>
      </c>
      <c r="E126" s="259">
        <f>'LK HA'!AF65</f>
        <v>0</v>
      </c>
      <c r="F126" s="259">
        <f>'LK HA'!AG65</f>
        <v>0</v>
      </c>
      <c r="G126" s="259">
        <f>'LK HA'!AG76</f>
        <v>0</v>
      </c>
      <c r="H126" s="259"/>
      <c r="I126" s="259">
        <f>'LK HA'!AG161</f>
        <v>0</v>
      </c>
      <c r="J126" s="259">
        <f>'LK HA'!AG165</f>
        <v>0</v>
      </c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59"/>
      <c r="AC126" s="259"/>
      <c r="AD126" s="259"/>
      <c r="AE126" s="259"/>
      <c r="AF126" s="259"/>
      <c r="AG126" s="259"/>
      <c r="AH126" s="259"/>
      <c r="AI126" s="259"/>
      <c r="AJ126" s="259"/>
      <c r="AK126" s="259"/>
      <c r="AL126" s="259"/>
      <c r="AM126" s="259"/>
      <c r="AN126" s="108">
        <f t="shared" ref="AN126:AN137" si="19">+SUM(E126:AM126)</f>
        <v>0</v>
      </c>
      <c r="AO126" s="130"/>
      <c r="AP126" s="259"/>
    </row>
    <row r="127" spans="1:42" ht="14.25" customHeight="1">
      <c r="A127" s="106">
        <f>IF(AN127=0,"ẩn",MAX($A$5:$A126)+1)</f>
        <v>48</v>
      </c>
      <c r="B127" s="110" t="s">
        <v>431</v>
      </c>
      <c r="C127" s="111" t="s">
        <v>432</v>
      </c>
      <c r="D127" s="111" t="s">
        <v>87</v>
      </c>
      <c r="E127" s="259"/>
      <c r="F127" s="259"/>
      <c r="G127" s="259"/>
      <c r="H127" s="259"/>
      <c r="I127" s="259">
        <f>'LK HA'!AH161</f>
        <v>0</v>
      </c>
      <c r="J127" s="259"/>
      <c r="K127" s="259"/>
      <c r="L127" s="259"/>
      <c r="M127" s="259"/>
      <c r="N127" s="259"/>
      <c r="O127" s="259">
        <f>'LK HA'!AH262</f>
        <v>385</v>
      </c>
      <c r="P127" s="259"/>
      <c r="Q127" s="259"/>
      <c r="R127" s="259"/>
      <c r="S127" s="259"/>
      <c r="T127" s="259"/>
      <c r="U127" s="259"/>
      <c r="V127" s="259"/>
      <c r="W127" s="259">
        <f>'LK HA'!AH554</f>
        <v>620</v>
      </c>
      <c r="X127" s="259"/>
      <c r="Y127" s="259"/>
      <c r="Z127" s="259"/>
      <c r="AA127" s="259"/>
      <c r="AB127" s="259">
        <f>'LK HA'!AH634</f>
        <v>351</v>
      </c>
      <c r="AC127" s="259">
        <f>'LK HA'!AH647</f>
        <v>664</v>
      </c>
      <c r="AD127" s="259"/>
      <c r="AE127" s="259"/>
      <c r="AF127" s="259"/>
      <c r="AG127" s="259"/>
      <c r="AH127" s="259"/>
      <c r="AI127" s="259"/>
      <c r="AJ127" s="259"/>
      <c r="AK127" s="259"/>
      <c r="AL127" s="259"/>
      <c r="AM127" s="259"/>
      <c r="AN127" s="346">
        <f t="shared" si="19"/>
        <v>2020</v>
      </c>
      <c r="AO127" s="119"/>
      <c r="AP127" s="259"/>
    </row>
    <row r="128" spans="1:42" s="39" customFormat="1" ht="15" hidden="1" customHeight="1">
      <c r="A128" s="40" t="str">
        <f>IF(AN128=0,"ẩn",MAX($A$5:$A127)+1)</f>
        <v>ẩn</v>
      </c>
      <c r="B128" s="45" t="s">
        <v>233</v>
      </c>
      <c r="C128" s="46" t="s">
        <v>271</v>
      </c>
      <c r="D128" s="46" t="s">
        <v>87</v>
      </c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58"/>
      <c r="P128" s="258"/>
      <c r="Q128" s="258"/>
      <c r="R128" s="258"/>
      <c r="S128" s="258"/>
      <c r="T128" s="258"/>
      <c r="U128" s="258"/>
      <c r="V128" s="258"/>
      <c r="W128" s="258"/>
      <c r="X128" s="258"/>
      <c r="Y128" s="258"/>
      <c r="Z128" s="258"/>
      <c r="AA128" s="258"/>
      <c r="AB128" s="258"/>
      <c r="AC128" s="258"/>
      <c r="AD128" s="258"/>
      <c r="AE128" s="258"/>
      <c r="AF128" s="258"/>
      <c r="AG128" s="258"/>
      <c r="AH128" s="258"/>
      <c r="AI128" s="258"/>
      <c r="AJ128" s="258"/>
      <c r="AK128" s="258"/>
      <c r="AL128" s="258"/>
      <c r="AM128" s="258"/>
      <c r="AN128" s="43">
        <f t="shared" si="19"/>
        <v>0</v>
      </c>
      <c r="AO128" s="48"/>
      <c r="AP128" s="258"/>
    </row>
    <row r="129" spans="1:42" s="39" customFormat="1" ht="15" hidden="1" customHeight="1">
      <c r="A129" s="40" t="str">
        <f>IF(AN129=0,"ẩn",MAX($A$5:$A128)+1)</f>
        <v>ẩn</v>
      </c>
      <c r="B129" s="45" t="s">
        <v>234</v>
      </c>
      <c r="C129" s="46" t="s">
        <v>272</v>
      </c>
      <c r="D129" s="46" t="s">
        <v>87</v>
      </c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8"/>
      <c r="P129" s="258"/>
      <c r="Q129" s="258"/>
      <c r="R129" s="258"/>
      <c r="S129" s="258"/>
      <c r="T129" s="258"/>
      <c r="U129" s="258"/>
      <c r="V129" s="258"/>
      <c r="W129" s="258"/>
      <c r="X129" s="258"/>
      <c r="Y129" s="258"/>
      <c r="Z129" s="258"/>
      <c r="AA129" s="258"/>
      <c r="AB129" s="258"/>
      <c r="AC129" s="258"/>
      <c r="AD129" s="258"/>
      <c r="AE129" s="258"/>
      <c r="AF129" s="258"/>
      <c r="AG129" s="258"/>
      <c r="AH129" s="258"/>
      <c r="AI129" s="258"/>
      <c r="AJ129" s="258"/>
      <c r="AK129" s="258"/>
      <c r="AL129" s="258"/>
      <c r="AM129" s="258"/>
      <c r="AN129" s="43">
        <f t="shared" si="19"/>
        <v>0</v>
      </c>
      <c r="AO129" s="48"/>
      <c r="AP129" s="258"/>
    </row>
    <row r="130" spans="1:42" ht="14.25" customHeight="1">
      <c r="A130" s="106">
        <f>IF(AN130=0,"ẩn",MAX($A$5:$A127)+1)</f>
        <v>49</v>
      </c>
      <c r="B130" s="97" t="s">
        <v>216</v>
      </c>
      <c r="C130" s="98" t="s">
        <v>422</v>
      </c>
      <c r="D130" s="111" t="s">
        <v>87</v>
      </c>
      <c r="E130" s="258" cm="1">
        <f t="array" ref="E130">SUM(COUNTIF('LK HA'!$B$7:$AZ$64,{"",2,3,4,5,6,7,8,9,10,11,12,13,14,15,16,17,18,19,20}&amp;$C130)*{1,2,3,4,5,6,7,8,9,10,11,12,13,14,15,16,17,18,19,20})</f>
        <v>0</v>
      </c>
      <c r="F130" s="258" cm="1">
        <f t="array" ref="F130">SUM(COUNTIF('LK HA'!$B$65:$AZ$75,{"",2,3,4,5,6,7,8,9,10,11,12,13,14,15,16,17,18,19,20}&amp;$C130)*{1,2,3,4,5,6,7,8,9,10,11,12,13,14,15,16,17,18,19,20})</f>
        <v>0</v>
      </c>
      <c r="G130" s="258" cm="1">
        <f t="array" ref="G130">SUM(COUNTIF('LK HA'!$B$76:$AZ$96,{"",2,3,4,5,6,7,8,9,10,11,12,13,14,15,16,17,18,19,20}&amp;$C130)*{1,2,3,4,5,6,7,8,9,10,11,12,13,14,15,16,17,18,19,20})</f>
        <v>6</v>
      </c>
      <c r="H130" s="258" cm="1">
        <f t="array" ref="H130">SUM(COUNTIF('LK HA'!$B$97:$AZ$160,{"",2,3,4,5,6,7,8,9,10,11,12,13,14,15,16,17,18,19,20}&amp;$C130)*{1,2,3,4,5,6,7,8,9,10,11,12,13,14,15,16,17,18,19,20})</f>
        <v>0</v>
      </c>
      <c r="I130" s="258" cm="1">
        <f t="array" ref="I130">SUM(COUNTIF('LK HA'!$B$161:$AZ$164,{"",2,3,4,5,6,7,8,9,10,11,12,13,14,15,16,17,18,19,20}&amp;$C130)*{1,2,3,4,5,6,7,8,9,10,11,12,13,14,15,16,17,18,19,20})</f>
        <v>0</v>
      </c>
      <c r="J130" s="258" cm="1">
        <f t="array" ref="J130">SUM(COUNTIF('LK HA'!$B$165:$AZ$182,{"",2,3,4,5,6,7,8,9,10,11,12,13,14,15,16,17,18,19,20}&amp;$C130)*{1,2,3,4,5,6,7,8,9,10,11,12,13,14,15,16,17,18,19,20})</f>
        <v>0</v>
      </c>
      <c r="K130" s="258">
        <f>SUM(COUNTIF('LK HA'!$B$183:$AZ$209,{"",2,3,4,5,6,7,8,9,10,11,12,13,14,15,16,17,18,19,20}&amp;$C130)*{1,2,3,4,5,6,7,8,9,10,11,12,13,14,15,16,17,18,19,20})</f>
        <v>0</v>
      </c>
      <c r="L130" s="258" cm="1">
        <f t="array" ref="L130">SUM(COUNTIF('LK HA'!$B$210:$AZ$235,{"",2,3,4,5,6,7,8,9,10,11,12,13,14,15,16,17,18,19,20}&amp;$C130)*{1,2,3,4,5,6,7,8,9,10,11,12,13,14,15,16,17,18,19,20})</f>
        <v>0</v>
      </c>
      <c r="M130" s="258" cm="1">
        <f t="array" ref="M130">SUM(COUNTIF('LK HA'!$B$236:$AZ$254,{"",2,3,4,5,6,7,8,9,10,11,12,13,14,15,16,17,18,19,20}&amp;$C130)*{1,2,3,4,5,6,7,8,9,10,11,12,13,14,15,16,17,18,19,20})</f>
        <v>0</v>
      </c>
      <c r="N130" s="258" cm="1">
        <f t="array" ref="N130">SUM(COUNTIF('LK HA'!$B$255:$AZ$261,{"",2,3,4,5,6,7,8,9,10,11,12,13,14,15,16,17,18,19,20}&amp;$C130)*{1,2,3,4,5,6,7,8,9,10,11,12,13,14,15,16,17,18,19,20})</f>
        <v>0</v>
      </c>
      <c r="O130" s="258" cm="1">
        <f t="array" ref="O130">SUM(COUNTIF('LK HA'!$B$262:$AZ$288,{"",2,3,4,5,6,7,8,9,10,11,12,13,14,15,16,17,18,19,20}&amp;$C130)*{1,2,3,4,5,6,7,8,9,10,11,12,13,14,15,16,17,18,19,20})</f>
        <v>0</v>
      </c>
      <c r="P130" s="258" cm="1">
        <f t="array" ref="P130">SUM(COUNTIF('LK HA'!$B$289:$AZ$304,{"",2,3,4,5,6,7,8,9,10,11,12,13,14,15,16,17,18,19,20}&amp;$C130)*{1,2,3,4,5,6,7,8,9,10,11,12,13,14,15,16,17,18,19,20})</f>
        <v>0</v>
      </c>
      <c r="Q130" s="258" cm="1">
        <f t="array" ref="Q130">SUM(COUNTIF('LK HA'!$B$305:$AZ$350,{"",2,3,4,5,6,7,8,9,10,11,12,13,14,15,16,17,18,19,20}&amp;$C130)*{1,2,3,4,5,6,7,8,9,10,11,12,13,14,15,16,17,18,19,20})</f>
        <v>0</v>
      </c>
      <c r="R130" s="258" cm="1">
        <f t="array" ref="R130">SUM(COUNTIF('LK HA'!$B$351:$AZ$375,{"",2,3,4,5,6,7,8,9,10,11,12,13,14,15,16,17,18,19,20}&amp;$C130)*{1,2,3,4,5,6,7,8,9,10,11,12,13,14,15,16,17,18,19,20})</f>
        <v>0</v>
      </c>
      <c r="S130" s="258" cm="1">
        <f t="array" ref="S130">SUM(COUNTIF('LK HA'!$B$376:$AZ$413,{"",2,3,4,5,6,7,8,9,10,11,12,13,14,15,16,17,18,19,20}&amp;$C130)*{1,2,3,4,5,6,7,8,9,10,11,12,13,14,15,16,17,18,19,20})</f>
        <v>0</v>
      </c>
      <c r="T130" s="258" cm="1">
        <f t="array" ref="T130">SUM(COUNTIF('LK HA'!$B$414:$AZ$460,{"",2,3,4,5,6,7,8,9,10,11,12,13,14,15,16,17,18,19,20}&amp;$C130)*{1,2,3,4,5,6,7,8,9,10,11,12,13,14,15,16,17,18,19,20})</f>
        <v>0</v>
      </c>
      <c r="U130" s="258" cm="1">
        <f t="array" ref="U130">SUM(COUNTIF('LK HA'!$B$461:$AZ$497,{"",2,3,4,5,6,7,8,9,10,11,12,13,14,15,16,17,18,19,20}&amp;$C130)*{1,2,3,4,5,6,7,8,9,10,11,12,13,14,15,16,17,18,19,20})</f>
        <v>0</v>
      </c>
      <c r="V130" s="258" cm="1">
        <f t="array" ref="V130">SUM(COUNTIF('LK HA'!$B$498:$AZ$553,{"",2,3,4,5,6,7,8,9,10,11,12,13,14,15,16,17,18,19,20}&amp;$C130)*{1,2,3,4,5,6,7,8,9,10,11,12,13,14,15,16,17,18,19,20})</f>
        <v>0</v>
      </c>
      <c r="W130" s="258" cm="1">
        <f t="array" ref="W130">SUM(COUNTIF('LK HA'!$B$554:$AZ$585,{"",2,3,4,5,6,7,8,9,10,11,12,13,14,15,16,17,18,19,20}&amp;$C130)*{1,2,3,4,5,6,7,8,9,10,11,12,13,14,15,16,17,18,19,20})</f>
        <v>0</v>
      </c>
      <c r="X130" s="258" cm="1">
        <f t="array" ref="X130">SUM(COUNTIF('LK HA'!$B$586:$AZ$609,{"",2,3,4,5,6,7,8,9,10,11,12,13,14,15,16,17,18,19,20}&amp;$C130)*{1,2,3,4,5,6,7,8,9,10,11,12,13,14,15,16,17,18,19,20})</f>
        <v>0</v>
      </c>
      <c r="Y130" s="258" cm="1">
        <f t="array" ref="Y130">SUM(COUNTIF('LK HA'!$B$610:$AZ$616,{"",2,3,4,5,6,7,8,9,10,11,12,13,14,15,16,17,18,19,20}&amp;$C130)*{1,2,3,4,5,6,7,8,9,10,11,12,13,14,15,16,17,18,19,20})</f>
        <v>0</v>
      </c>
      <c r="Z130" s="258" cm="1">
        <f t="array" ref="Z130">SUM(COUNTIF('LK HA'!$B$617:$AZ$625,{"",2,3,4,5,6,7,8,9,10,11,12,13,14,15,16,17,18,19,20}&amp;$C130)*{1,2,3,4,5,6,7,8,9,10,11,12,13,14,15,16,17,18,19,20})</f>
        <v>0</v>
      </c>
      <c r="AA130" s="258" cm="1">
        <f t="array" ref="AA130">SUM(COUNTIF('LK HA'!$B$626:$AZ$633,{"",2,3,4,5,6,7,8,9,10,11,12,13,14,15,16,17,18,19,20}&amp;$C130)*{1,2,3,4,5,6,7,8,9,10,11,12,13,14,15,16,17,18,19,20})</f>
        <v>0</v>
      </c>
      <c r="AB130" s="258" cm="1">
        <f t="array" ref="AB130">SUM(COUNTIF('LK HA'!$B$634:$AZ$646,{"",2,3,4,5,6,7,8,9,10,11,12,13,14,15,16,17,18,19,20}&amp;$C130)*{1,2,3,4,5,6,7,8,9,10,11,12,13,14,15,16,17,18,19,20})</f>
        <v>0</v>
      </c>
      <c r="AC130" s="258" cm="1">
        <f t="array" ref="AC130">SUM(COUNTIF('LK HA'!$B$647:$AZ$677,{"",2,3,4,5,6,7,8,9,10,11,12,13,14,15,16,17,18,19,20}&amp;$C130)*{1,2,3,4,5,6,7,8,9,10,11,12,13,14,15,16,17,18,19,20})</f>
        <v>0</v>
      </c>
      <c r="AD130" s="258" cm="1">
        <f t="array" ref="AD130">SUM(COUNTIF('LK HA'!$B$678:$AZ$692,{"",2,3,4,5,6,7,8,9,10,11,12,13,14,15,16,17,18,19,20}&amp;$C130)*{1,2,3,4,5,6,7,8,9,10,11,12,13,14,15,16,17,18,19,20})</f>
        <v>0</v>
      </c>
      <c r="AE130" s="258" cm="1">
        <f t="array" ref="AE130">SUM(COUNTIF('LK HA'!$B$693:$AZ$700,{"",2,3,4,5,6,7,8,9,10,11,12,13,14,15,16,17,18,19,20}&amp;$C130)*{1,2,3,4,5,6,7,8,9,10,11,12,13,14,15,16,17,18,19,20})</f>
        <v>0</v>
      </c>
      <c r="AF130" s="258" cm="1">
        <f t="array" ref="AF130">SUM(COUNTIF('LK HA'!$B$701:$AZ$719,{"",2,3,4,5,6,7,8,9,10,11,12,13,14,15,16,17,18,19,20}&amp;$C130)*{1,2,3,4,5,6,7,8,9,10,11,12,13,14,15,16,17,18,19,20})</f>
        <v>0</v>
      </c>
      <c r="AG130" s="258" cm="1">
        <f t="array" ref="AG130">SUM(COUNTIF('LK HA'!$B$720:$AZ$728,{"",2,3,4,5,6,7,8,9,10,11,12,13,14,15,16,17,18,19,20}&amp;$C130)*{1,2,3,4,5,6,7,8,9,10,11,12,13,14,15,16,17,18,19,20})</f>
        <v>0</v>
      </c>
      <c r="AH130" s="258" cm="1">
        <f t="array" ref="AH130">SUM(COUNTIF('LK HA'!$B$729:$AZ$737,{"",2,3,4,5,6,7,8,9,10,11,12,13,14,15,16,17,18,19,20}&amp;$C130)*{1,2,3,4,5,6,7,8,9,10,11,12,13,14,15,16,17,18,19,20})</f>
        <v>0</v>
      </c>
      <c r="AI130" s="258" cm="1">
        <f t="array" ref="AI130">SUM(COUNTIF('LK HA'!$B$738:$AZ$744,{"",2,3,4,5,6,7,8,9,10,11,12,13,14,15,16,17,18,19,20}&amp;$C130)*{1,2,3,4,5,6,7,8,9,10,11,12,13,14,15,16,17,18,19,20})</f>
        <v>0</v>
      </c>
      <c r="AJ130" s="258" cm="1">
        <f t="array" ref="AJ130">SUM(COUNTIF('LK HA'!$B$745:$AZ$751,{"",2,3,4,5,6,7,8,9,10,11,12,13,14,15,16,17,18,19,20}&amp;$C130)*{1,2,3,4,5,6,7,8,9,10,11,12,13,14,15,16,17,18,19,20})</f>
        <v>0</v>
      </c>
      <c r="AK130" s="258" cm="1">
        <f t="array" ref="AK130">SUM(COUNTIF('LK HA'!$B$752:$AZ$765,{"",2,3,4,5,6,7,8,9,10,11,12,13,14,15,16,17,18,19,20}&amp;$C130)*{1,2,3,4,5,6,7,8,9,10,11,12,13,14,15,16,17,18,19,20})</f>
        <v>0</v>
      </c>
      <c r="AL130" s="258" cm="1">
        <f t="array" ref="AL130">SUM(COUNTIF('LK HA'!$B$766:$AZ$773,{"",2,3,4,5,6,7,8,9,10,11,12,13,14,15,16,17,18,19,20}&amp;$C130)*{1,2,3,4,5,6,7,8,9,10,11,12,13,14,15,16,17,18,19,20})</f>
        <v>0</v>
      </c>
      <c r="AM130" s="258" cm="1">
        <f t="array" ref="AM130">SUM(COUNTIF('LK HA'!$B$774:$AZ$791,{"",2,3,4,5,6,7,8,9,10,11,12,13,14,15,16,17,18,19,20}&amp;$C130)*{1,2,3,4,5,6,7,8,9,10,11,12,13,14,15,16,17,18,19,20})</f>
        <v>0</v>
      </c>
      <c r="AN130" s="347">
        <f t="shared" ref="AN130" si="20">+SUM(E130:AM130)</f>
        <v>6</v>
      </c>
      <c r="AO130" s="119"/>
      <c r="AP130" s="258" cm="1">
        <f t="array" ref="AP130">SUM(COUNTIF('LK HA'!$B$7:$AZ$791,{"",2,3,4,5,6,7,8,9,10,11,12,13,14,15,16,17,18,19,20}&amp;$C130)*{1,2,3,4,5,6,7,8,9,10,11,12,13,14,15,16,17,18,19,20})</f>
        <v>6</v>
      </c>
    </row>
    <row r="131" spans="1:42" ht="14.25" customHeight="1">
      <c r="A131" s="106">
        <f>IF(AN131=0,"ẩn",MAX($A$5:$A130)+1)</f>
        <v>50</v>
      </c>
      <c r="B131" s="97" t="s">
        <v>217</v>
      </c>
      <c r="C131" s="98" t="s">
        <v>423</v>
      </c>
      <c r="D131" s="111" t="s">
        <v>87</v>
      </c>
      <c r="E131" s="258" cm="1">
        <f t="array" ref="E131">SUM(COUNTIF('LK HA'!$B$7:$AZ$64,{"",2,3,4,5,6,7,8,9,10,11,12,13,14,15,16,17,18,19,20}&amp;$C131)*{1,2,3,4,5,6,7,8,9,10,11,12,13,14,15,16,17,18,19,20})</f>
        <v>0</v>
      </c>
      <c r="F131" s="258" cm="1">
        <f t="array" ref="F131">SUM(COUNTIF('LK HA'!$B$65:$AZ$75,{"",2,3,4,5,6,7,8,9,10,11,12,13,14,15,16,17,18,19,20}&amp;$C131)*{1,2,3,4,5,6,7,8,9,10,11,12,13,14,15,16,17,18,19,20})</f>
        <v>0</v>
      </c>
      <c r="G131" s="258" cm="1">
        <f t="array" ref="G131">SUM(COUNTIF('LK HA'!$B$76:$AZ$96,{"",2,3,4,5,6,7,8,9,10,11,12,13,14,15,16,17,18,19,20}&amp;$C131)*{1,2,3,4,5,6,7,8,9,10,11,12,13,14,15,16,17,18,19,20})</f>
        <v>1</v>
      </c>
      <c r="H131" s="258" cm="1">
        <f t="array" ref="H131">SUM(COUNTIF('LK HA'!$B$97:$AZ$160,{"",2,3,4,5,6,7,8,9,10,11,12,13,14,15,16,17,18,19,20}&amp;$C131)*{1,2,3,4,5,6,7,8,9,10,11,12,13,14,15,16,17,18,19,20})</f>
        <v>0</v>
      </c>
      <c r="I131" s="258" cm="1">
        <f t="array" ref="I131">SUM(COUNTIF('LK HA'!$B$161:$AZ$164,{"",2,3,4,5,6,7,8,9,10,11,12,13,14,15,16,17,18,19,20}&amp;$C131)*{1,2,3,4,5,6,7,8,9,10,11,12,13,14,15,16,17,18,19,20})</f>
        <v>0</v>
      </c>
      <c r="J131" s="258" cm="1">
        <f t="array" ref="J131">SUM(COUNTIF('LK HA'!$B$165:$AZ$182,{"",2,3,4,5,6,7,8,9,10,11,12,13,14,15,16,17,18,19,20}&amp;$C131)*{1,2,3,4,5,6,7,8,9,10,11,12,13,14,15,16,17,18,19,20})</f>
        <v>0</v>
      </c>
      <c r="K131" s="258">
        <f>SUM(COUNTIF('LK HA'!$B$183:$AZ$209,{"",2,3,4,5,6,7,8,9,10,11,12,13,14,15,16,17,18,19,20}&amp;$C131)*{1,2,3,4,5,6,7,8,9,10,11,12,13,14,15,16,17,18,19,20})</f>
        <v>0</v>
      </c>
      <c r="L131" s="258" cm="1">
        <f t="array" ref="L131">SUM(COUNTIF('LK HA'!$B$210:$AZ$235,{"",2,3,4,5,6,7,8,9,10,11,12,13,14,15,16,17,18,19,20}&amp;$C131)*{1,2,3,4,5,6,7,8,9,10,11,12,13,14,15,16,17,18,19,20})</f>
        <v>0</v>
      </c>
      <c r="M131" s="258" cm="1">
        <f t="array" ref="M131">SUM(COUNTIF('LK HA'!$B$236:$AZ$254,{"",2,3,4,5,6,7,8,9,10,11,12,13,14,15,16,17,18,19,20}&amp;$C131)*{1,2,3,4,5,6,7,8,9,10,11,12,13,14,15,16,17,18,19,20})</f>
        <v>0</v>
      </c>
      <c r="N131" s="258" cm="1">
        <f t="array" ref="N131">SUM(COUNTIF('LK HA'!$B$255:$AZ$261,{"",2,3,4,5,6,7,8,9,10,11,12,13,14,15,16,17,18,19,20}&amp;$C131)*{1,2,3,4,5,6,7,8,9,10,11,12,13,14,15,16,17,18,19,20})</f>
        <v>0</v>
      </c>
      <c r="O131" s="258" cm="1">
        <f t="array" ref="O131">SUM(COUNTIF('LK HA'!$B$262:$AZ$288,{"",2,3,4,5,6,7,8,9,10,11,12,13,14,15,16,17,18,19,20}&amp;$C131)*{1,2,3,4,5,6,7,8,9,10,11,12,13,14,15,16,17,18,19,20})</f>
        <v>0</v>
      </c>
      <c r="P131" s="258" cm="1">
        <f t="array" ref="P131">SUM(COUNTIF('LK HA'!$B$289:$AZ$304,{"",2,3,4,5,6,7,8,9,10,11,12,13,14,15,16,17,18,19,20}&amp;$C131)*{1,2,3,4,5,6,7,8,9,10,11,12,13,14,15,16,17,18,19,20})</f>
        <v>0</v>
      </c>
      <c r="Q131" s="258" cm="1">
        <f t="array" ref="Q131">SUM(COUNTIF('LK HA'!$B$305:$AZ$350,{"",2,3,4,5,6,7,8,9,10,11,12,13,14,15,16,17,18,19,20}&amp;$C131)*{1,2,3,4,5,6,7,8,9,10,11,12,13,14,15,16,17,18,19,20})</f>
        <v>0</v>
      </c>
      <c r="R131" s="258" cm="1">
        <f t="array" ref="R131">SUM(COUNTIF('LK HA'!$B$351:$AZ$375,{"",2,3,4,5,6,7,8,9,10,11,12,13,14,15,16,17,18,19,20}&amp;$C131)*{1,2,3,4,5,6,7,8,9,10,11,12,13,14,15,16,17,18,19,20})</f>
        <v>0</v>
      </c>
      <c r="S131" s="258" cm="1">
        <f t="array" ref="S131">SUM(COUNTIF('LK HA'!$B$376:$AZ$413,{"",2,3,4,5,6,7,8,9,10,11,12,13,14,15,16,17,18,19,20}&amp;$C131)*{1,2,3,4,5,6,7,8,9,10,11,12,13,14,15,16,17,18,19,20})</f>
        <v>0</v>
      </c>
      <c r="T131" s="258" cm="1">
        <f t="array" ref="T131">SUM(COUNTIF('LK HA'!$B$414:$AZ$460,{"",2,3,4,5,6,7,8,9,10,11,12,13,14,15,16,17,18,19,20}&amp;$C131)*{1,2,3,4,5,6,7,8,9,10,11,12,13,14,15,16,17,18,19,20})</f>
        <v>0</v>
      </c>
      <c r="U131" s="258" cm="1">
        <f t="array" ref="U131">SUM(COUNTIF('LK HA'!$B$461:$AZ$497,{"",2,3,4,5,6,7,8,9,10,11,12,13,14,15,16,17,18,19,20}&amp;$C131)*{1,2,3,4,5,6,7,8,9,10,11,12,13,14,15,16,17,18,19,20})</f>
        <v>0</v>
      </c>
      <c r="V131" s="258" cm="1">
        <f t="array" ref="V131">SUM(COUNTIF('LK HA'!$B$498:$AZ$553,{"",2,3,4,5,6,7,8,9,10,11,12,13,14,15,16,17,18,19,20}&amp;$C131)*{1,2,3,4,5,6,7,8,9,10,11,12,13,14,15,16,17,18,19,20})</f>
        <v>0</v>
      </c>
      <c r="W131" s="258" cm="1">
        <f t="array" ref="W131">SUM(COUNTIF('LK HA'!$B$554:$AZ$585,{"",2,3,4,5,6,7,8,9,10,11,12,13,14,15,16,17,18,19,20}&amp;$C131)*{1,2,3,4,5,6,7,8,9,10,11,12,13,14,15,16,17,18,19,20})</f>
        <v>0</v>
      </c>
      <c r="X131" s="258" cm="1">
        <f t="array" ref="X131">SUM(COUNTIF('LK HA'!$B$586:$AZ$609,{"",2,3,4,5,6,7,8,9,10,11,12,13,14,15,16,17,18,19,20}&amp;$C131)*{1,2,3,4,5,6,7,8,9,10,11,12,13,14,15,16,17,18,19,20})</f>
        <v>0</v>
      </c>
      <c r="Y131" s="258" cm="1">
        <f t="array" ref="Y131">SUM(COUNTIF('LK HA'!$B$610:$AZ$616,{"",2,3,4,5,6,7,8,9,10,11,12,13,14,15,16,17,18,19,20}&amp;$C131)*{1,2,3,4,5,6,7,8,9,10,11,12,13,14,15,16,17,18,19,20})</f>
        <v>0</v>
      </c>
      <c r="Z131" s="258" cm="1">
        <f t="array" ref="Z131">SUM(COUNTIF('LK HA'!$B$617:$AZ$625,{"",2,3,4,5,6,7,8,9,10,11,12,13,14,15,16,17,18,19,20}&amp;$C131)*{1,2,3,4,5,6,7,8,9,10,11,12,13,14,15,16,17,18,19,20})</f>
        <v>0</v>
      </c>
      <c r="AA131" s="258" cm="1">
        <f t="array" ref="AA131">SUM(COUNTIF('LK HA'!$B$626:$AZ$633,{"",2,3,4,5,6,7,8,9,10,11,12,13,14,15,16,17,18,19,20}&amp;$C131)*{1,2,3,4,5,6,7,8,9,10,11,12,13,14,15,16,17,18,19,20})</f>
        <v>0</v>
      </c>
      <c r="AB131" s="258" cm="1">
        <f t="array" ref="AB131">SUM(COUNTIF('LK HA'!$B$634:$AZ$646,{"",2,3,4,5,6,7,8,9,10,11,12,13,14,15,16,17,18,19,20}&amp;$C131)*{1,2,3,4,5,6,7,8,9,10,11,12,13,14,15,16,17,18,19,20})</f>
        <v>0</v>
      </c>
      <c r="AC131" s="258" cm="1">
        <f t="array" ref="AC131">SUM(COUNTIF('LK HA'!$B$647:$AZ$677,{"",2,3,4,5,6,7,8,9,10,11,12,13,14,15,16,17,18,19,20}&amp;$C131)*{1,2,3,4,5,6,7,8,9,10,11,12,13,14,15,16,17,18,19,20})</f>
        <v>0</v>
      </c>
      <c r="AD131" s="258" cm="1">
        <f t="array" ref="AD131">SUM(COUNTIF('LK HA'!$B$678:$AZ$692,{"",2,3,4,5,6,7,8,9,10,11,12,13,14,15,16,17,18,19,20}&amp;$C131)*{1,2,3,4,5,6,7,8,9,10,11,12,13,14,15,16,17,18,19,20})</f>
        <v>0</v>
      </c>
      <c r="AE131" s="258" cm="1">
        <f t="array" ref="AE131">SUM(COUNTIF('LK HA'!$B$693:$AZ$700,{"",2,3,4,5,6,7,8,9,10,11,12,13,14,15,16,17,18,19,20}&amp;$C131)*{1,2,3,4,5,6,7,8,9,10,11,12,13,14,15,16,17,18,19,20})</f>
        <v>0</v>
      </c>
      <c r="AF131" s="258" cm="1">
        <f t="array" ref="AF131">SUM(COUNTIF('LK HA'!$B$701:$AZ$719,{"",2,3,4,5,6,7,8,9,10,11,12,13,14,15,16,17,18,19,20}&amp;$C131)*{1,2,3,4,5,6,7,8,9,10,11,12,13,14,15,16,17,18,19,20})</f>
        <v>0</v>
      </c>
      <c r="AG131" s="258" cm="1">
        <f t="array" ref="AG131">SUM(COUNTIF('LK HA'!$B$720:$AZ$728,{"",2,3,4,5,6,7,8,9,10,11,12,13,14,15,16,17,18,19,20}&amp;$C131)*{1,2,3,4,5,6,7,8,9,10,11,12,13,14,15,16,17,18,19,20})</f>
        <v>0</v>
      </c>
      <c r="AH131" s="258" cm="1">
        <f t="array" ref="AH131">SUM(COUNTIF('LK HA'!$B$729:$AZ$737,{"",2,3,4,5,6,7,8,9,10,11,12,13,14,15,16,17,18,19,20}&amp;$C131)*{1,2,3,4,5,6,7,8,9,10,11,12,13,14,15,16,17,18,19,20})</f>
        <v>0</v>
      </c>
      <c r="AI131" s="258" cm="1">
        <f t="array" ref="AI131">SUM(COUNTIF('LK HA'!$B$738:$AZ$744,{"",2,3,4,5,6,7,8,9,10,11,12,13,14,15,16,17,18,19,20}&amp;$C131)*{1,2,3,4,5,6,7,8,9,10,11,12,13,14,15,16,17,18,19,20})</f>
        <v>0</v>
      </c>
      <c r="AJ131" s="258" cm="1">
        <f t="array" ref="AJ131">SUM(COUNTIF('LK HA'!$B$745:$AZ$751,{"",2,3,4,5,6,7,8,9,10,11,12,13,14,15,16,17,18,19,20}&amp;$C131)*{1,2,3,4,5,6,7,8,9,10,11,12,13,14,15,16,17,18,19,20})</f>
        <v>0</v>
      </c>
      <c r="AK131" s="258" cm="1">
        <f t="array" ref="AK131">SUM(COUNTIF('LK HA'!$B$752:$AZ$765,{"",2,3,4,5,6,7,8,9,10,11,12,13,14,15,16,17,18,19,20}&amp;$C131)*{1,2,3,4,5,6,7,8,9,10,11,12,13,14,15,16,17,18,19,20})</f>
        <v>0</v>
      </c>
      <c r="AL131" s="258" cm="1">
        <f t="array" ref="AL131">SUM(COUNTIF('LK HA'!$B$766:$AZ$773,{"",2,3,4,5,6,7,8,9,10,11,12,13,14,15,16,17,18,19,20}&amp;$C131)*{1,2,3,4,5,6,7,8,9,10,11,12,13,14,15,16,17,18,19,20})</f>
        <v>0</v>
      </c>
      <c r="AM131" s="258" cm="1">
        <f t="array" ref="AM131">SUM(COUNTIF('LK HA'!$B$774:$AZ$791,{"",2,3,4,5,6,7,8,9,10,11,12,13,14,15,16,17,18,19,20}&amp;$C131)*{1,2,3,4,5,6,7,8,9,10,11,12,13,14,15,16,17,18,19,20})</f>
        <v>0</v>
      </c>
      <c r="AN131" s="347">
        <f t="shared" ref="AN131" si="21">+SUM(E131:AM131)</f>
        <v>1</v>
      </c>
      <c r="AO131" s="119"/>
      <c r="AP131" s="258" cm="1">
        <f t="array" ref="AP131">SUM(COUNTIF('LK HA'!$B$7:$AZ$791,{"",2,3,4,5,6,7,8,9,10,11,12,13,14,15,16,17,18,19,20}&amp;$C131)*{1,2,3,4,5,6,7,8,9,10,11,12,13,14,15,16,17,18,19,20})</f>
        <v>1</v>
      </c>
    </row>
    <row r="132" spans="1:42" s="39" customFormat="1" ht="15" hidden="1" customHeight="1">
      <c r="A132" s="40" t="str">
        <f>IF(AN132=0,"ẩn",MAX($A$5:$A129)+1)</f>
        <v>ẩn</v>
      </c>
      <c r="B132" s="45" t="s">
        <v>282</v>
      </c>
      <c r="C132" s="46" t="s">
        <v>487</v>
      </c>
      <c r="D132" s="46" t="s">
        <v>9</v>
      </c>
      <c r="E132" s="258" cm="1">
        <f t="array" ref="E132">SUM(COUNTIF('LK HA'!$B$7:$AZ$64,{"",2,3,4,5,6,7,8,9,10,11,12,13,14,15,16,17,18,19,20}&amp;$C132)*{1,2,3,4,5,6,7,8,9,10,11,12,13,14,15,16,17,18,19,20})</f>
        <v>0</v>
      </c>
      <c r="F132" s="258" cm="1">
        <f t="array" ref="F132">SUM(COUNTIF('LK HA'!$B$65:$AZ$75,{"",2,3,4,5,6,7,8,9,10,11,12,13,14,15,16,17,18,19,20}&amp;$C132)*{1,2,3,4,5,6,7,8,9,10,11,12,13,14,15,16,17,18,19,20})</f>
        <v>0</v>
      </c>
      <c r="G132" s="258" cm="1">
        <f t="array" ref="G132">SUM(COUNTIF('LK HA'!$B$76:$AZ$96,{"",2,3,4,5,6,7,8,9,10,11,12,13,14,15,16,17,18,19,20}&amp;$C132)*{1,2,3,4,5,6,7,8,9,10,11,12,13,14,15,16,17,18,19,20})</f>
        <v>0</v>
      </c>
      <c r="H132" s="258" cm="1">
        <f t="array" ref="H132">SUM(COUNTIF('LK HA'!$B$97:$AZ$160,{"",2,3,4,5,6,7,8,9,10,11,12,13,14,15,16,17,18,19,20}&amp;$C132)*{1,2,3,4,5,6,7,8,9,10,11,12,13,14,15,16,17,18,19,20})</f>
        <v>0</v>
      </c>
      <c r="I132" s="258" cm="1">
        <f t="array" ref="I132">SUM(COUNTIF('LK HA'!$B$161:$AZ$164,{"",2,3,4,5,6,7,8,9,10,11,12,13,14,15,16,17,18,19,20}&amp;$C132)*{1,2,3,4,5,6,7,8,9,10,11,12,13,14,15,16,17,18,19,20})</f>
        <v>0</v>
      </c>
      <c r="J132" s="258" cm="1">
        <f t="array" ref="J132">SUM(COUNTIF('LK HA'!$B$165:$AZ$182,{"",2,3,4,5,6,7,8,9,10,11,12,13,14,15,16,17,18,19,20}&amp;$C132)*{1,2,3,4,5,6,7,8,9,10,11,12,13,14,15,16,17,18,19,20})</f>
        <v>0</v>
      </c>
      <c r="K132" s="258">
        <f>SUM(COUNTIF('LK HA'!$B$183:$AZ$209,{"",2,3,4,5,6,7,8,9,10,11,12,13,14,15,16,17,18,19,20}&amp;$C132)*{1,2,3,4,5,6,7,8,9,10,11,12,13,14,15,16,17,18,19,20})</f>
        <v>0</v>
      </c>
      <c r="L132" s="258" cm="1">
        <f t="array" ref="L132">SUM(COUNTIF('LK HA'!$B$210:$AZ$235,{"",2,3,4,5,6,7,8,9,10,11,12,13,14,15,16,17,18,19,20}&amp;$C132)*{1,2,3,4,5,6,7,8,9,10,11,12,13,14,15,16,17,18,19,20})</f>
        <v>0</v>
      </c>
      <c r="M132" s="258" cm="1">
        <f t="array" ref="M132">SUM(COUNTIF('LK HA'!$B$236:$AZ$254,{"",2,3,4,5,6,7,8,9,10,11,12,13,14,15,16,17,18,19,20}&amp;$C132)*{1,2,3,4,5,6,7,8,9,10,11,12,13,14,15,16,17,18,19,20})</f>
        <v>0</v>
      </c>
      <c r="N132" s="258" cm="1">
        <f t="array" ref="N132">SUM(COUNTIF('LK HA'!$B$255:$AZ$261,{"",2,3,4,5,6,7,8,9,10,11,12,13,14,15,16,17,18,19,20}&amp;$C132)*{1,2,3,4,5,6,7,8,9,10,11,12,13,14,15,16,17,18,19,20})</f>
        <v>0</v>
      </c>
      <c r="O132" s="258" cm="1">
        <f t="array" ref="O132">SUM(COUNTIF('LK HA'!$B$262:$AZ$288,{"",2,3,4,5,6,7,8,9,10,11,12,13,14,15,16,17,18,19,20}&amp;$C132)*{1,2,3,4,5,6,7,8,9,10,11,12,13,14,15,16,17,18,19,20})</f>
        <v>0</v>
      </c>
      <c r="P132" s="258" cm="1">
        <f t="array" ref="P132">SUM(COUNTIF('LK HA'!$B$289:$AZ$304,{"",2,3,4,5,6,7,8,9,10,11,12,13,14,15,16,17,18,19,20}&amp;$C132)*{1,2,3,4,5,6,7,8,9,10,11,12,13,14,15,16,17,18,19,20})</f>
        <v>0</v>
      </c>
      <c r="Q132" s="258" cm="1">
        <f t="array" ref="Q132">SUM(COUNTIF('LK HA'!$B$305:$AZ$350,{"",2,3,4,5,6,7,8,9,10,11,12,13,14,15,16,17,18,19,20}&amp;$C132)*{1,2,3,4,5,6,7,8,9,10,11,12,13,14,15,16,17,18,19,20})</f>
        <v>0</v>
      </c>
      <c r="R132" s="258" cm="1">
        <f t="array" ref="R132">SUM(COUNTIF('LK HA'!$B$351:$AZ$375,{"",2,3,4,5,6,7,8,9,10,11,12,13,14,15,16,17,18,19,20}&amp;$C132)*{1,2,3,4,5,6,7,8,9,10,11,12,13,14,15,16,17,18,19,20})</f>
        <v>0</v>
      </c>
      <c r="S132" s="258" cm="1">
        <f t="array" ref="S132">SUM(COUNTIF('LK HA'!$B$376:$AZ$413,{"",2,3,4,5,6,7,8,9,10,11,12,13,14,15,16,17,18,19,20}&amp;$C132)*{1,2,3,4,5,6,7,8,9,10,11,12,13,14,15,16,17,18,19,20})</f>
        <v>0</v>
      </c>
      <c r="T132" s="258" cm="1">
        <f t="array" ref="T132">SUM(COUNTIF('LK HA'!$B$414:$AZ$460,{"",2,3,4,5,6,7,8,9,10,11,12,13,14,15,16,17,18,19,20}&amp;$C132)*{1,2,3,4,5,6,7,8,9,10,11,12,13,14,15,16,17,18,19,20})</f>
        <v>0</v>
      </c>
      <c r="U132" s="258" cm="1">
        <f t="array" ref="U132">SUM(COUNTIF('LK HA'!$B$461:$AZ$497,{"",2,3,4,5,6,7,8,9,10,11,12,13,14,15,16,17,18,19,20}&amp;$C132)*{1,2,3,4,5,6,7,8,9,10,11,12,13,14,15,16,17,18,19,20})</f>
        <v>0</v>
      </c>
      <c r="V132" s="258" cm="1">
        <f t="array" ref="V132">SUM(COUNTIF('LK HA'!$B$498:$AZ$553,{"",2,3,4,5,6,7,8,9,10,11,12,13,14,15,16,17,18,19,20}&amp;$C132)*{1,2,3,4,5,6,7,8,9,10,11,12,13,14,15,16,17,18,19,20})</f>
        <v>0</v>
      </c>
      <c r="W132" s="258" cm="1">
        <f t="array" ref="W132">SUM(COUNTIF('LK HA'!$B$554:$AZ$585,{"",2,3,4,5,6,7,8,9,10,11,12,13,14,15,16,17,18,19,20}&amp;$C132)*{1,2,3,4,5,6,7,8,9,10,11,12,13,14,15,16,17,18,19,20})</f>
        <v>0</v>
      </c>
      <c r="X132" s="258" cm="1">
        <f t="array" ref="X132">SUM(COUNTIF('LK HA'!$B$586:$AZ$609,{"",2,3,4,5,6,7,8,9,10,11,12,13,14,15,16,17,18,19,20}&amp;$C132)*{1,2,3,4,5,6,7,8,9,10,11,12,13,14,15,16,17,18,19,20})</f>
        <v>0</v>
      </c>
      <c r="Y132" s="258" cm="1">
        <f t="array" ref="Y132">SUM(COUNTIF('LK HA'!$B$610:$AZ$616,{"",2,3,4,5,6,7,8,9,10,11,12,13,14,15,16,17,18,19,20}&amp;$C132)*{1,2,3,4,5,6,7,8,9,10,11,12,13,14,15,16,17,18,19,20})</f>
        <v>0</v>
      </c>
      <c r="Z132" s="258" cm="1">
        <f t="array" ref="Z132">SUM(COUNTIF('LK HA'!$B$617:$AZ$625,{"",2,3,4,5,6,7,8,9,10,11,12,13,14,15,16,17,18,19,20}&amp;$C132)*{1,2,3,4,5,6,7,8,9,10,11,12,13,14,15,16,17,18,19,20})</f>
        <v>0</v>
      </c>
      <c r="AA132" s="258" cm="1">
        <f t="array" ref="AA132">SUM(COUNTIF('LK HA'!$B$626:$AZ$633,{"",2,3,4,5,6,7,8,9,10,11,12,13,14,15,16,17,18,19,20}&amp;$C132)*{1,2,3,4,5,6,7,8,9,10,11,12,13,14,15,16,17,18,19,20})</f>
        <v>0</v>
      </c>
      <c r="AB132" s="258" cm="1">
        <f t="array" ref="AB132">SUM(COUNTIF('LK HA'!$B$634:$AZ$646,{"",2,3,4,5,6,7,8,9,10,11,12,13,14,15,16,17,18,19,20}&amp;$C132)*{1,2,3,4,5,6,7,8,9,10,11,12,13,14,15,16,17,18,19,20})</f>
        <v>0</v>
      </c>
      <c r="AC132" s="258" cm="1">
        <f t="array" ref="AC132">SUM(COUNTIF('LK HA'!$B$647:$AZ$677,{"",2,3,4,5,6,7,8,9,10,11,12,13,14,15,16,17,18,19,20}&amp;$C132)*{1,2,3,4,5,6,7,8,9,10,11,12,13,14,15,16,17,18,19,20})</f>
        <v>0</v>
      </c>
      <c r="AD132" s="258" cm="1">
        <f t="array" ref="AD132">SUM(COUNTIF('LK HA'!$B$678:$AZ$692,{"",2,3,4,5,6,7,8,9,10,11,12,13,14,15,16,17,18,19,20}&amp;$C132)*{1,2,3,4,5,6,7,8,9,10,11,12,13,14,15,16,17,18,19,20})</f>
        <v>0</v>
      </c>
      <c r="AE132" s="258" cm="1">
        <f t="array" ref="AE132">SUM(COUNTIF('LK HA'!$B$693:$AZ$700,{"",2,3,4,5,6,7,8,9,10,11,12,13,14,15,16,17,18,19,20}&amp;$C132)*{1,2,3,4,5,6,7,8,9,10,11,12,13,14,15,16,17,18,19,20})</f>
        <v>0</v>
      </c>
      <c r="AF132" s="258" cm="1">
        <f t="array" ref="AF132">SUM(COUNTIF('LK HA'!$B$701:$AZ$719,{"",2,3,4,5,6,7,8,9,10,11,12,13,14,15,16,17,18,19,20}&amp;$C132)*{1,2,3,4,5,6,7,8,9,10,11,12,13,14,15,16,17,18,19,20})</f>
        <v>0</v>
      </c>
      <c r="AG132" s="258" cm="1">
        <f t="array" ref="AG132">SUM(COUNTIF('LK HA'!$B$720:$AZ$728,{"",2,3,4,5,6,7,8,9,10,11,12,13,14,15,16,17,18,19,20}&amp;$C132)*{1,2,3,4,5,6,7,8,9,10,11,12,13,14,15,16,17,18,19,20})</f>
        <v>0</v>
      </c>
      <c r="AH132" s="258" cm="1">
        <f t="array" ref="AH132">SUM(COUNTIF('LK HA'!$B$729:$AZ$737,{"",2,3,4,5,6,7,8,9,10,11,12,13,14,15,16,17,18,19,20}&amp;$C132)*{1,2,3,4,5,6,7,8,9,10,11,12,13,14,15,16,17,18,19,20})</f>
        <v>0</v>
      </c>
      <c r="AI132" s="258" cm="1">
        <f t="array" ref="AI132">SUM(COUNTIF('LK HA'!$B$738:$AZ$744,{"",2,3,4,5,6,7,8,9,10,11,12,13,14,15,16,17,18,19,20}&amp;$C132)*{1,2,3,4,5,6,7,8,9,10,11,12,13,14,15,16,17,18,19,20})</f>
        <v>0</v>
      </c>
      <c r="AJ132" s="258" cm="1">
        <f t="array" ref="AJ132">SUM(COUNTIF('LK HA'!$B$745:$AZ$751,{"",2,3,4,5,6,7,8,9,10,11,12,13,14,15,16,17,18,19,20}&amp;$C132)*{1,2,3,4,5,6,7,8,9,10,11,12,13,14,15,16,17,18,19,20})</f>
        <v>0</v>
      </c>
      <c r="AK132" s="258" cm="1">
        <f t="array" ref="AK132">SUM(COUNTIF('LK HA'!$B$752:$AZ$765,{"",2,3,4,5,6,7,8,9,10,11,12,13,14,15,16,17,18,19,20}&amp;$C132)*{1,2,3,4,5,6,7,8,9,10,11,12,13,14,15,16,17,18,19,20})</f>
        <v>0</v>
      </c>
      <c r="AL132" s="258" cm="1">
        <f t="array" ref="AL132">SUM(COUNTIF('LK HA'!$B$766:$AZ$773,{"",2,3,4,5,6,7,8,9,10,11,12,13,14,15,16,17,18,19,20}&amp;$C132)*{1,2,3,4,5,6,7,8,9,10,11,12,13,14,15,16,17,18,19,20})</f>
        <v>0</v>
      </c>
      <c r="AM132" s="258" cm="1">
        <f t="array" ref="AM132">SUM(COUNTIF('LK HA'!$B$774:$AZ$791,{"",2,3,4,5,6,7,8,9,10,11,12,13,14,15,16,17,18,19,20}&amp;$C132)*{1,2,3,4,5,6,7,8,9,10,11,12,13,14,15,16,17,18,19,20})</f>
        <v>0</v>
      </c>
      <c r="AN132" s="43">
        <f t="shared" si="19"/>
        <v>0</v>
      </c>
      <c r="AO132" s="48"/>
      <c r="AP132" s="258" cm="1">
        <f t="array" ref="AP132">SUM(COUNTIF('LK HA'!$B$7:$AZ$791,{"",2,3,4,5,6,7,8,9,10,11,12,13,14,15,16,17,18,19,20}&amp;$C132)*{1,2,3,4,5,6,7,8,9,10,11,12,13,14,15,16,17,18,19,20})</f>
        <v>0</v>
      </c>
    </row>
    <row r="133" spans="1:42" s="39" customFormat="1" ht="15" hidden="1" customHeight="1">
      <c r="A133" s="40" t="str">
        <f>IF(AN133=0,"ẩn",MAX($A$5:$A132)+1)</f>
        <v>ẩn</v>
      </c>
      <c r="B133" s="45" t="s">
        <v>119</v>
      </c>
      <c r="C133" s="46" t="s">
        <v>488</v>
      </c>
      <c r="D133" s="46" t="s">
        <v>9</v>
      </c>
      <c r="E133" s="258" cm="1">
        <f t="array" ref="E133">SUM(COUNTIF('LK HA'!$B$7:$AZ$64,{"",2,3,4,5,6,7,8,9,10,11,12,13,14,15,16,17,18,19,20}&amp;$C133)*{1,2,3,4,5,6,7,8,9,10,11,12,13,14,15,16,17,18,19,20})</f>
        <v>0</v>
      </c>
      <c r="F133" s="258" cm="1">
        <f t="array" ref="F133">SUM(COUNTIF('LK HA'!$B$65:$AZ$75,{"",2,3,4,5,6,7,8,9,10,11,12,13,14,15,16,17,18,19,20}&amp;$C133)*{1,2,3,4,5,6,7,8,9,10,11,12,13,14,15,16,17,18,19,20})</f>
        <v>0</v>
      </c>
      <c r="G133" s="258" cm="1">
        <f t="array" ref="G133">SUM(COUNTIF('LK HA'!$B$76:$AZ$96,{"",2,3,4,5,6,7,8,9,10,11,12,13,14,15,16,17,18,19,20}&amp;$C133)*{1,2,3,4,5,6,7,8,9,10,11,12,13,14,15,16,17,18,19,20})</f>
        <v>0</v>
      </c>
      <c r="H133" s="258" cm="1">
        <f t="array" ref="H133">SUM(COUNTIF('LK HA'!$B$97:$AZ$160,{"",2,3,4,5,6,7,8,9,10,11,12,13,14,15,16,17,18,19,20}&amp;$C133)*{1,2,3,4,5,6,7,8,9,10,11,12,13,14,15,16,17,18,19,20})</f>
        <v>0</v>
      </c>
      <c r="I133" s="258" cm="1">
        <f t="array" ref="I133">SUM(COUNTIF('LK HA'!$B$161:$AZ$164,{"",2,3,4,5,6,7,8,9,10,11,12,13,14,15,16,17,18,19,20}&amp;$C133)*{1,2,3,4,5,6,7,8,9,10,11,12,13,14,15,16,17,18,19,20})</f>
        <v>0</v>
      </c>
      <c r="J133" s="258" cm="1">
        <f t="array" ref="J133">SUM(COUNTIF('LK HA'!$B$165:$AZ$182,{"",2,3,4,5,6,7,8,9,10,11,12,13,14,15,16,17,18,19,20}&amp;$C133)*{1,2,3,4,5,6,7,8,9,10,11,12,13,14,15,16,17,18,19,20})</f>
        <v>0</v>
      </c>
      <c r="K133" s="258">
        <f>SUM(COUNTIF('LK HA'!$B$183:$AZ$209,{"",2,3,4,5,6,7,8,9,10,11,12,13,14,15,16,17,18,19,20}&amp;$C133)*{1,2,3,4,5,6,7,8,9,10,11,12,13,14,15,16,17,18,19,20})</f>
        <v>0</v>
      </c>
      <c r="L133" s="258" cm="1">
        <f t="array" ref="L133">SUM(COUNTIF('LK HA'!$B$210:$AZ$235,{"",2,3,4,5,6,7,8,9,10,11,12,13,14,15,16,17,18,19,20}&amp;$C133)*{1,2,3,4,5,6,7,8,9,10,11,12,13,14,15,16,17,18,19,20})</f>
        <v>0</v>
      </c>
      <c r="M133" s="258" cm="1">
        <f t="array" ref="M133">SUM(COUNTIF('LK HA'!$B$236:$AZ$254,{"",2,3,4,5,6,7,8,9,10,11,12,13,14,15,16,17,18,19,20}&amp;$C133)*{1,2,3,4,5,6,7,8,9,10,11,12,13,14,15,16,17,18,19,20})</f>
        <v>0</v>
      </c>
      <c r="N133" s="258" cm="1">
        <f t="array" ref="N133">SUM(COUNTIF('LK HA'!$B$255:$AZ$261,{"",2,3,4,5,6,7,8,9,10,11,12,13,14,15,16,17,18,19,20}&amp;$C133)*{1,2,3,4,5,6,7,8,9,10,11,12,13,14,15,16,17,18,19,20})</f>
        <v>0</v>
      </c>
      <c r="O133" s="258" cm="1">
        <f t="array" ref="O133">SUM(COUNTIF('LK HA'!$B$262:$AZ$288,{"",2,3,4,5,6,7,8,9,10,11,12,13,14,15,16,17,18,19,20}&amp;$C133)*{1,2,3,4,5,6,7,8,9,10,11,12,13,14,15,16,17,18,19,20})</f>
        <v>0</v>
      </c>
      <c r="P133" s="258" cm="1">
        <f t="array" ref="P133">SUM(COUNTIF('LK HA'!$B$289:$AZ$304,{"",2,3,4,5,6,7,8,9,10,11,12,13,14,15,16,17,18,19,20}&amp;$C133)*{1,2,3,4,5,6,7,8,9,10,11,12,13,14,15,16,17,18,19,20})</f>
        <v>0</v>
      </c>
      <c r="Q133" s="258" cm="1">
        <f t="array" ref="Q133">SUM(COUNTIF('LK HA'!$B$305:$AZ$350,{"",2,3,4,5,6,7,8,9,10,11,12,13,14,15,16,17,18,19,20}&amp;$C133)*{1,2,3,4,5,6,7,8,9,10,11,12,13,14,15,16,17,18,19,20})</f>
        <v>0</v>
      </c>
      <c r="R133" s="258" cm="1">
        <f t="array" ref="R133">SUM(COUNTIF('LK HA'!$B$351:$AZ$375,{"",2,3,4,5,6,7,8,9,10,11,12,13,14,15,16,17,18,19,20}&amp;$C133)*{1,2,3,4,5,6,7,8,9,10,11,12,13,14,15,16,17,18,19,20})</f>
        <v>0</v>
      </c>
      <c r="S133" s="258" cm="1">
        <f t="array" ref="S133">SUM(COUNTIF('LK HA'!$B$376:$AZ$413,{"",2,3,4,5,6,7,8,9,10,11,12,13,14,15,16,17,18,19,20}&amp;$C133)*{1,2,3,4,5,6,7,8,9,10,11,12,13,14,15,16,17,18,19,20})</f>
        <v>0</v>
      </c>
      <c r="T133" s="258" cm="1">
        <f t="array" ref="T133">SUM(COUNTIF('LK HA'!$B$414:$AZ$460,{"",2,3,4,5,6,7,8,9,10,11,12,13,14,15,16,17,18,19,20}&amp;$C133)*{1,2,3,4,5,6,7,8,9,10,11,12,13,14,15,16,17,18,19,20})</f>
        <v>0</v>
      </c>
      <c r="U133" s="258" cm="1">
        <f t="array" ref="U133">SUM(COUNTIF('LK HA'!$B$461:$AZ$497,{"",2,3,4,5,6,7,8,9,10,11,12,13,14,15,16,17,18,19,20}&amp;$C133)*{1,2,3,4,5,6,7,8,9,10,11,12,13,14,15,16,17,18,19,20})</f>
        <v>0</v>
      </c>
      <c r="V133" s="258" cm="1">
        <f t="array" ref="V133">SUM(COUNTIF('LK HA'!$B$498:$AZ$553,{"",2,3,4,5,6,7,8,9,10,11,12,13,14,15,16,17,18,19,20}&amp;$C133)*{1,2,3,4,5,6,7,8,9,10,11,12,13,14,15,16,17,18,19,20})</f>
        <v>0</v>
      </c>
      <c r="W133" s="258" cm="1">
        <f t="array" ref="W133">SUM(COUNTIF('LK HA'!$B$554:$AZ$585,{"",2,3,4,5,6,7,8,9,10,11,12,13,14,15,16,17,18,19,20}&amp;$C133)*{1,2,3,4,5,6,7,8,9,10,11,12,13,14,15,16,17,18,19,20})</f>
        <v>0</v>
      </c>
      <c r="X133" s="258" cm="1">
        <f t="array" ref="X133">SUM(COUNTIF('LK HA'!$B$586:$AZ$609,{"",2,3,4,5,6,7,8,9,10,11,12,13,14,15,16,17,18,19,20}&amp;$C133)*{1,2,3,4,5,6,7,8,9,10,11,12,13,14,15,16,17,18,19,20})</f>
        <v>0</v>
      </c>
      <c r="Y133" s="258" cm="1">
        <f t="array" ref="Y133">SUM(COUNTIF('LK HA'!$B$610:$AZ$616,{"",2,3,4,5,6,7,8,9,10,11,12,13,14,15,16,17,18,19,20}&amp;$C133)*{1,2,3,4,5,6,7,8,9,10,11,12,13,14,15,16,17,18,19,20})</f>
        <v>0</v>
      </c>
      <c r="Z133" s="258" cm="1">
        <f t="array" ref="Z133">SUM(COUNTIF('LK HA'!$B$617:$AZ$625,{"",2,3,4,5,6,7,8,9,10,11,12,13,14,15,16,17,18,19,20}&amp;$C133)*{1,2,3,4,5,6,7,8,9,10,11,12,13,14,15,16,17,18,19,20})</f>
        <v>0</v>
      </c>
      <c r="AA133" s="258" cm="1">
        <f t="array" ref="AA133">SUM(COUNTIF('LK HA'!$B$626:$AZ$633,{"",2,3,4,5,6,7,8,9,10,11,12,13,14,15,16,17,18,19,20}&amp;$C133)*{1,2,3,4,5,6,7,8,9,10,11,12,13,14,15,16,17,18,19,20})</f>
        <v>0</v>
      </c>
      <c r="AB133" s="258" cm="1">
        <f t="array" ref="AB133">SUM(COUNTIF('LK HA'!$B$634:$AZ$646,{"",2,3,4,5,6,7,8,9,10,11,12,13,14,15,16,17,18,19,20}&amp;$C133)*{1,2,3,4,5,6,7,8,9,10,11,12,13,14,15,16,17,18,19,20})</f>
        <v>0</v>
      </c>
      <c r="AC133" s="258" cm="1">
        <f t="array" ref="AC133">SUM(COUNTIF('LK HA'!$B$647:$AZ$677,{"",2,3,4,5,6,7,8,9,10,11,12,13,14,15,16,17,18,19,20}&amp;$C133)*{1,2,3,4,5,6,7,8,9,10,11,12,13,14,15,16,17,18,19,20})</f>
        <v>0</v>
      </c>
      <c r="AD133" s="258" cm="1">
        <f t="array" ref="AD133">SUM(COUNTIF('LK HA'!$B$678:$AZ$692,{"",2,3,4,5,6,7,8,9,10,11,12,13,14,15,16,17,18,19,20}&amp;$C133)*{1,2,3,4,5,6,7,8,9,10,11,12,13,14,15,16,17,18,19,20})</f>
        <v>0</v>
      </c>
      <c r="AE133" s="258" cm="1">
        <f t="array" ref="AE133">SUM(COUNTIF('LK HA'!$B$693:$AZ$700,{"",2,3,4,5,6,7,8,9,10,11,12,13,14,15,16,17,18,19,20}&amp;$C133)*{1,2,3,4,5,6,7,8,9,10,11,12,13,14,15,16,17,18,19,20})</f>
        <v>0</v>
      </c>
      <c r="AF133" s="258" cm="1">
        <f t="array" ref="AF133">SUM(COUNTIF('LK HA'!$B$701:$AZ$719,{"",2,3,4,5,6,7,8,9,10,11,12,13,14,15,16,17,18,19,20}&amp;$C133)*{1,2,3,4,5,6,7,8,9,10,11,12,13,14,15,16,17,18,19,20})</f>
        <v>0</v>
      </c>
      <c r="AG133" s="258" cm="1">
        <f t="array" ref="AG133">SUM(COUNTIF('LK HA'!$B$720:$AZ$728,{"",2,3,4,5,6,7,8,9,10,11,12,13,14,15,16,17,18,19,20}&amp;$C133)*{1,2,3,4,5,6,7,8,9,10,11,12,13,14,15,16,17,18,19,20})</f>
        <v>0</v>
      </c>
      <c r="AH133" s="258" cm="1">
        <f t="array" ref="AH133">SUM(COUNTIF('LK HA'!$B$729:$AZ$737,{"",2,3,4,5,6,7,8,9,10,11,12,13,14,15,16,17,18,19,20}&amp;$C133)*{1,2,3,4,5,6,7,8,9,10,11,12,13,14,15,16,17,18,19,20})</f>
        <v>0</v>
      </c>
      <c r="AI133" s="258" cm="1">
        <f t="array" ref="AI133">SUM(COUNTIF('LK HA'!$B$738:$AZ$744,{"",2,3,4,5,6,7,8,9,10,11,12,13,14,15,16,17,18,19,20}&amp;$C133)*{1,2,3,4,5,6,7,8,9,10,11,12,13,14,15,16,17,18,19,20})</f>
        <v>0</v>
      </c>
      <c r="AJ133" s="258" cm="1">
        <f t="array" ref="AJ133">SUM(COUNTIF('LK HA'!$B$745:$AZ$751,{"",2,3,4,5,6,7,8,9,10,11,12,13,14,15,16,17,18,19,20}&amp;$C133)*{1,2,3,4,5,6,7,8,9,10,11,12,13,14,15,16,17,18,19,20})</f>
        <v>0</v>
      </c>
      <c r="AK133" s="258" cm="1">
        <f t="array" ref="AK133">SUM(COUNTIF('LK HA'!$B$752:$AZ$765,{"",2,3,4,5,6,7,8,9,10,11,12,13,14,15,16,17,18,19,20}&amp;$C133)*{1,2,3,4,5,6,7,8,9,10,11,12,13,14,15,16,17,18,19,20})</f>
        <v>0</v>
      </c>
      <c r="AL133" s="258" cm="1">
        <f t="array" ref="AL133">SUM(COUNTIF('LK HA'!$B$766:$AZ$773,{"",2,3,4,5,6,7,8,9,10,11,12,13,14,15,16,17,18,19,20}&amp;$C133)*{1,2,3,4,5,6,7,8,9,10,11,12,13,14,15,16,17,18,19,20})</f>
        <v>0</v>
      </c>
      <c r="AM133" s="258" cm="1">
        <f t="array" ref="AM133">SUM(COUNTIF('LK HA'!$B$774:$AZ$791,{"",2,3,4,5,6,7,8,9,10,11,12,13,14,15,16,17,18,19,20}&amp;$C133)*{1,2,3,4,5,6,7,8,9,10,11,12,13,14,15,16,17,18,19,20})</f>
        <v>0</v>
      </c>
      <c r="AN133" s="43">
        <f t="shared" si="19"/>
        <v>0</v>
      </c>
      <c r="AO133" s="48"/>
      <c r="AP133" s="258" cm="1">
        <f t="array" ref="AP133">SUM(COUNTIF('LK HA'!$B$7:$AZ$791,{"",2,3,4,5,6,7,8,9,10,11,12,13,14,15,16,17,18,19,20}&amp;$C133)*{1,2,3,4,5,6,7,8,9,10,11,12,13,14,15,16,17,18,19,20})</f>
        <v>0</v>
      </c>
    </row>
    <row r="134" spans="1:42" s="39" customFormat="1" ht="15" hidden="1" customHeight="1">
      <c r="A134" s="40" t="str">
        <f>IF(AN134=0,"ẩn",MAX($A$5:$A133)+1)</f>
        <v>ẩn</v>
      </c>
      <c r="B134" s="45" t="s">
        <v>273</v>
      </c>
      <c r="C134" s="49" t="s">
        <v>274</v>
      </c>
      <c r="D134" s="46" t="s">
        <v>7</v>
      </c>
      <c r="E134" s="258" cm="1">
        <f t="array" ref="E134">SUM(COUNTIF('LK HA'!$B$7:$AZ$64,{"",2,3,4,5,6,7,8,9,10,11,12,13,14,15,16,17,18,19,20}&amp;$C134)*{1,2,3,4,5,6,7,8,9,10,11,12,13,14,15,16,17,18,19,20})</f>
        <v>0</v>
      </c>
      <c r="F134" s="258" cm="1">
        <f t="array" ref="F134">SUM(COUNTIF('LK HA'!$B$65:$AZ$75,{"",2,3,4,5,6,7,8,9,10,11,12,13,14,15,16,17,18,19,20}&amp;$C134)*{1,2,3,4,5,6,7,8,9,10,11,12,13,14,15,16,17,18,19,20})</f>
        <v>0</v>
      </c>
      <c r="G134" s="258" cm="1">
        <f t="array" ref="G134">SUM(COUNTIF('LK HA'!$B$76:$AZ$96,{"",2,3,4,5,6,7,8,9,10,11,12,13,14,15,16,17,18,19,20}&amp;$C134)*{1,2,3,4,5,6,7,8,9,10,11,12,13,14,15,16,17,18,19,20})</f>
        <v>0</v>
      </c>
      <c r="H134" s="258" cm="1">
        <f t="array" ref="H134">SUM(COUNTIF('LK HA'!$B$97:$AZ$160,{"",2,3,4,5,6,7,8,9,10,11,12,13,14,15,16,17,18,19,20}&amp;$C134)*{1,2,3,4,5,6,7,8,9,10,11,12,13,14,15,16,17,18,19,20})</f>
        <v>0</v>
      </c>
      <c r="I134" s="258" cm="1">
        <f t="array" ref="I134">SUM(COUNTIF('LK HA'!$B$161:$AZ$164,{"",2,3,4,5,6,7,8,9,10,11,12,13,14,15,16,17,18,19,20}&amp;$C134)*{1,2,3,4,5,6,7,8,9,10,11,12,13,14,15,16,17,18,19,20})</f>
        <v>0</v>
      </c>
      <c r="J134" s="258" cm="1">
        <f t="array" ref="J134">SUM(COUNTIF('LK HA'!$B$165:$AZ$182,{"",2,3,4,5,6,7,8,9,10,11,12,13,14,15,16,17,18,19,20}&amp;$C134)*{1,2,3,4,5,6,7,8,9,10,11,12,13,14,15,16,17,18,19,20})</f>
        <v>0</v>
      </c>
      <c r="K134" s="258">
        <f>SUM(COUNTIF('LK HA'!$B$183:$AZ$209,{"",2,3,4,5,6,7,8,9,10,11,12,13,14,15,16,17,18,19,20}&amp;$C134)*{1,2,3,4,5,6,7,8,9,10,11,12,13,14,15,16,17,18,19,20})</f>
        <v>0</v>
      </c>
      <c r="L134" s="258" cm="1">
        <f t="array" ref="L134">SUM(COUNTIF('LK HA'!$B$210:$AZ$235,{"",2,3,4,5,6,7,8,9,10,11,12,13,14,15,16,17,18,19,20}&amp;$C134)*{1,2,3,4,5,6,7,8,9,10,11,12,13,14,15,16,17,18,19,20})</f>
        <v>0</v>
      </c>
      <c r="M134" s="258" cm="1">
        <f t="array" ref="M134">SUM(COUNTIF('LK HA'!$B$236:$AZ$254,{"",2,3,4,5,6,7,8,9,10,11,12,13,14,15,16,17,18,19,20}&amp;$C134)*{1,2,3,4,5,6,7,8,9,10,11,12,13,14,15,16,17,18,19,20})</f>
        <v>0</v>
      </c>
      <c r="N134" s="258" cm="1">
        <f t="array" ref="N134">SUM(COUNTIF('LK HA'!$B$255:$AZ$261,{"",2,3,4,5,6,7,8,9,10,11,12,13,14,15,16,17,18,19,20}&amp;$C134)*{1,2,3,4,5,6,7,8,9,10,11,12,13,14,15,16,17,18,19,20})</f>
        <v>0</v>
      </c>
      <c r="O134" s="258" cm="1">
        <f t="array" ref="O134">SUM(COUNTIF('LK HA'!$B$262:$AZ$288,{"",2,3,4,5,6,7,8,9,10,11,12,13,14,15,16,17,18,19,20}&amp;$C134)*{1,2,3,4,5,6,7,8,9,10,11,12,13,14,15,16,17,18,19,20})</f>
        <v>0</v>
      </c>
      <c r="P134" s="258" cm="1">
        <f t="array" ref="P134">SUM(COUNTIF('LK HA'!$B$289:$AZ$304,{"",2,3,4,5,6,7,8,9,10,11,12,13,14,15,16,17,18,19,20}&amp;$C134)*{1,2,3,4,5,6,7,8,9,10,11,12,13,14,15,16,17,18,19,20})</f>
        <v>0</v>
      </c>
      <c r="Q134" s="258" cm="1">
        <f t="array" ref="Q134">SUM(COUNTIF('LK HA'!$B$305:$AZ$350,{"",2,3,4,5,6,7,8,9,10,11,12,13,14,15,16,17,18,19,20}&amp;$C134)*{1,2,3,4,5,6,7,8,9,10,11,12,13,14,15,16,17,18,19,20})</f>
        <v>0</v>
      </c>
      <c r="R134" s="258" cm="1">
        <f t="array" ref="R134">SUM(COUNTIF('LK HA'!$B$351:$AZ$375,{"",2,3,4,5,6,7,8,9,10,11,12,13,14,15,16,17,18,19,20}&amp;$C134)*{1,2,3,4,5,6,7,8,9,10,11,12,13,14,15,16,17,18,19,20})</f>
        <v>0</v>
      </c>
      <c r="S134" s="258" cm="1">
        <f t="array" ref="S134">SUM(COUNTIF('LK HA'!$B$376:$AZ$413,{"",2,3,4,5,6,7,8,9,10,11,12,13,14,15,16,17,18,19,20}&amp;$C134)*{1,2,3,4,5,6,7,8,9,10,11,12,13,14,15,16,17,18,19,20})</f>
        <v>0</v>
      </c>
      <c r="T134" s="258" cm="1">
        <f t="array" ref="T134">SUM(COUNTIF('LK HA'!$B$414:$AZ$460,{"",2,3,4,5,6,7,8,9,10,11,12,13,14,15,16,17,18,19,20}&amp;$C134)*{1,2,3,4,5,6,7,8,9,10,11,12,13,14,15,16,17,18,19,20})</f>
        <v>0</v>
      </c>
      <c r="U134" s="258" cm="1">
        <f t="array" ref="U134">SUM(COUNTIF('LK HA'!$B$461:$AZ$497,{"",2,3,4,5,6,7,8,9,10,11,12,13,14,15,16,17,18,19,20}&amp;$C134)*{1,2,3,4,5,6,7,8,9,10,11,12,13,14,15,16,17,18,19,20})</f>
        <v>0</v>
      </c>
      <c r="V134" s="258" cm="1">
        <f t="array" ref="V134">SUM(COUNTIF('LK HA'!$B$498:$AZ$553,{"",2,3,4,5,6,7,8,9,10,11,12,13,14,15,16,17,18,19,20}&amp;$C134)*{1,2,3,4,5,6,7,8,9,10,11,12,13,14,15,16,17,18,19,20})</f>
        <v>0</v>
      </c>
      <c r="W134" s="258" cm="1">
        <f t="array" ref="W134">SUM(COUNTIF('LK HA'!$B$554:$AZ$585,{"",2,3,4,5,6,7,8,9,10,11,12,13,14,15,16,17,18,19,20}&amp;$C134)*{1,2,3,4,5,6,7,8,9,10,11,12,13,14,15,16,17,18,19,20})</f>
        <v>0</v>
      </c>
      <c r="X134" s="258" cm="1">
        <f t="array" ref="X134">SUM(COUNTIF('LK HA'!$B$586:$AZ$609,{"",2,3,4,5,6,7,8,9,10,11,12,13,14,15,16,17,18,19,20}&amp;$C134)*{1,2,3,4,5,6,7,8,9,10,11,12,13,14,15,16,17,18,19,20})</f>
        <v>0</v>
      </c>
      <c r="Y134" s="258" cm="1">
        <f t="array" ref="Y134">SUM(COUNTIF('LK HA'!$B$610:$AZ$616,{"",2,3,4,5,6,7,8,9,10,11,12,13,14,15,16,17,18,19,20}&amp;$C134)*{1,2,3,4,5,6,7,8,9,10,11,12,13,14,15,16,17,18,19,20})</f>
        <v>0</v>
      </c>
      <c r="Z134" s="258" cm="1">
        <f t="array" ref="Z134">SUM(COUNTIF('LK HA'!$B$617:$AZ$625,{"",2,3,4,5,6,7,8,9,10,11,12,13,14,15,16,17,18,19,20}&amp;$C134)*{1,2,3,4,5,6,7,8,9,10,11,12,13,14,15,16,17,18,19,20})</f>
        <v>0</v>
      </c>
      <c r="AA134" s="258" cm="1">
        <f t="array" ref="AA134">SUM(COUNTIF('LK HA'!$B$626:$AZ$633,{"",2,3,4,5,6,7,8,9,10,11,12,13,14,15,16,17,18,19,20}&amp;$C134)*{1,2,3,4,5,6,7,8,9,10,11,12,13,14,15,16,17,18,19,20})</f>
        <v>0</v>
      </c>
      <c r="AB134" s="258" cm="1">
        <f t="array" ref="AB134">SUM(COUNTIF('LK HA'!$B$634:$AZ$646,{"",2,3,4,5,6,7,8,9,10,11,12,13,14,15,16,17,18,19,20}&amp;$C134)*{1,2,3,4,5,6,7,8,9,10,11,12,13,14,15,16,17,18,19,20})</f>
        <v>0</v>
      </c>
      <c r="AC134" s="258" cm="1">
        <f t="array" ref="AC134">SUM(COUNTIF('LK HA'!$B$647:$AZ$677,{"",2,3,4,5,6,7,8,9,10,11,12,13,14,15,16,17,18,19,20}&amp;$C134)*{1,2,3,4,5,6,7,8,9,10,11,12,13,14,15,16,17,18,19,20})</f>
        <v>0</v>
      </c>
      <c r="AD134" s="258" cm="1">
        <f t="array" ref="AD134">SUM(COUNTIF('LK HA'!$B$678:$AZ$692,{"",2,3,4,5,6,7,8,9,10,11,12,13,14,15,16,17,18,19,20}&amp;$C134)*{1,2,3,4,5,6,7,8,9,10,11,12,13,14,15,16,17,18,19,20})</f>
        <v>0</v>
      </c>
      <c r="AE134" s="258" cm="1">
        <f t="array" ref="AE134">SUM(COUNTIF('LK HA'!$B$693:$AZ$700,{"",2,3,4,5,6,7,8,9,10,11,12,13,14,15,16,17,18,19,20}&amp;$C134)*{1,2,3,4,5,6,7,8,9,10,11,12,13,14,15,16,17,18,19,20})</f>
        <v>0</v>
      </c>
      <c r="AF134" s="258" cm="1">
        <f t="array" ref="AF134">SUM(COUNTIF('LK HA'!$B$701:$AZ$719,{"",2,3,4,5,6,7,8,9,10,11,12,13,14,15,16,17,18,19,20}&amp;$C134)*{1,2,3,4,5,6,7,8,9,10,11,12,13,14,15,16,17,18,19,20})</f>
        <v>0</v>
      </c>
      <c r="AG134" s="258" cm="1">
        <f t="array" ref="AG134">SUM(COUNTIF('LK HA'!$B$720:$AZ$728,{"",2,3,4,5,6,7,8,9,10,11,12,13,14,15,16,17,18,19,20}&amp;$C134)*{1,2,3,4,5,6,7,8,9,10,11,12,13,14,15,16,17,18,19,20})</f>
        <v>0</v>
      </c>
      <c r="AH134" s="258" cm="1">
        <f t="array" ref="AH134">SUM(COUNTIF('LK HA'!$B$729:$AZ$737,{"",2,3,4,5,6,7,8,9,10,11,12,13,14,15,16,17,18,19,20}&amp;$C134)*{1,2,3,4,5,6,7,8,9,10,11,12,13,14,15,16,17,18,19,20})</f>
        <v>0</v>
      </c>
      <c r="AI134" s="258" cm="1">
        <f t="array" ref="AI134">SUM(COUNTIF('LK HA'!$B$738:$AZ$744,{"",2,3,4,5,6,7,8,9,10,11,12,13,14,15,16,17,18,19,20}&amp;$C134)*{1,2,3,4,5,6,7,8,9,10,11,12,13,14,15,16,17,18,19,20})</f>
        <v>0</v>
      </c>
      <c r="AJ134" s="258" cm="1">
        <f t="array" ref="AJ134">SUM(COUNTIF('LK HA'!$B$745:$AZ$751,{"",2,3,4,5,6,7,8,9,10,11,12,13,14,15,16,17,18,19,20}&amp;$C134)*{1,2,3,4,5,6,7,8,9,10,11,12,13,14,15,16,17,18,19,20})</f>
        <v>0</v>
      </c>
      <c r="AK134" s="258" cm="1">
        <f t="array" ref="AK134">SUM(COUNTIF('LK HA'!$B$752:$AZ$765,{"",2,3,4,5,6,7,8,9,10,11,12,13,14,15,16,17,18,19,20}&amp;$C134)*{1,2,3,4,5,6,7,8,9,10,11,12,13,14,15,16,17,18,19,20})</f>
        <v>0</v>
      </c>
      <c r="AL134" s="258" cm="1">
        <f t="array" ref="AL134">SUM(COUNTIF('LK HA'!$B$766:$AZ$773,{"",2,3,4,5,6,7,8,9,10,11,12,13,14,15,16,17,18,19,20}&amp;$C134)*{1,2,3,4,5,6,7,8,9,10,11,12,13,14,15,16,17,18,19,20})</f>
        <v>0</v>
      </c>
      <c r="AM134" s="258" cm="1">
        <f t="array" ref="AM134">SUM(COUNTIF('LK HA'!$B$774:$AZ$791,{"",2,3,4,5,6,7,8,9,10,11,12,13,14,15,16,17,18,19,20}&amp;$C134)*{1,2,3,4,5,6,7,8,9,10,11,12,13,14,15,16,17,18,19,20})</f>
        <v>0</v>
      </c>
      <c r="AN134" s="43">
        <f t="shared" si="19"/>
        <v>0</v>
      </c>
      <c r="AO134" s="48"/>
      <c r="AP134" s="258" cm="1">
        <f t="array" ref="AP134">SUM(COUNTIF('LK HA'!$B$7:$AZ$791,{"",2,3,4,5,6,7,8,9,10,11,12,13,14,15,16,17,18,19,20}&amp;$C134)*{1,2,3,4,5,6,7,8,9,10,11,12,13,14,15,16,17,18,19,20})</f>
        <v>0</v>
      </c>
    </row>
    <row r="135" spans="1:42" s="39" customFormat="1" ht="15" hidden="1" customHeight="1">
      <c r="A135" s="40" t="str">
        <f>IF(AN135=0,"ẩn",MAX($A$5:$A134)+1)</f>
        <v>ẩn</v>
      </c>
      <c r="B135" s="45" t="s">
        <v>117</v>
      </c>
      <c r="C135" s="49" t="s">
        <v>275</v>
      </c>
      <c r="D135" s="46" t="s">
        <v>7</v>
      </c>
      <c r="E135" s="258" cm="1">
        <f t="array" ref="E135">SUM(COUNTIF('LK HA'!$B$7:$AZ$64,{"",2,3,4,5,6,7,8,9,10,11,12,13,14,15,16,17,18,19,20}&amp;$C135)*{1,2,3,4,5,6,7,8,9,10,11,12,13,14,15,16,17,18,19,20})</f>
        <v>0</v>
      </c>
      <c r="F135" s="258" cm="1">
        <f t="array" ref="F135">SUM(COUNTIF('LK HA'!$B$65:$AZ$75,{"",2,3,4,5,6,7,8,9,10,11,12,13,14,15,16,17,18,19,20}&amp;$C135)*{1,2,3,4,5,6,7,8,9,10,11,12,13,14,15,16,17,18,19,20})</f>
        <v>0</v>
      </c>
      <c r="G135" s="258" cm="1">
        <f t="array" ref="G135">SUM(COUNTIF('LK HA'!$B$76:$AZ$96,{"",2,3,4,5,6,7,8,9,10,11,12,13,14,15,16,17,18,19,20}&amp;$C135)*{1,2,3,4,5,6,7,8,9,10,11,12,13,14,15,16,17,18,19,20})</f>
        <v>0</v>
      </c>
      <c r="H135" s="258" cm="1">
        <f t="array" ref="H135">SUM(COUNTIF('LK HA'!$B$97:$AZ$160,{"",2,3,4,5,6,7,8,9,10,11,12,13,14,15,16,17,18,19,20}&amp;$C135)*{1,2,3,4,5,6,7,8,9,10,11,12,13,14,15,16,17,18,19,20})</f>
        <v>0</v>
      </c>
      <c r="I135" s="258" cm="1">
        <f t="array" ref="I135">SUM(COUNTIF('LK HA'!$B$161:$AZ$164,{"",2,3,4,5,6,7,8,9,10,11,12,13,14,15,16,17,18,19,20}&amp;$C135)*{1,2,3,4,5,6,7,8,9,10,11,12,13,14,15,16,17,18,19,20})</f>
        <v>0</v>
      </c>
      <c r="J135" s="258" cm="1">
        <f t="array" ref="J135">SUM(COUNTIF('LK HA'!$B$165:$AZ$182,{"",2,3,4,5,6,7,8,9,10,11,12,13,14,15,16,17,18,19,20}&amp;$C135)*{1,2,3,4,5,6,7,8,9,10,11,12,13,14,15,16,17,18,19,20})</f>
        <v>0</v>
      </c>
      <c r="K135" s="258">
        <f>SUM(COUNTIF('LK HA'!$B$183:$AZ$209,{"",2,3,4,5,6,7,8,9,10,11,12,13,14,15,16,17,18,19,20}&amp;$C135)*{1,2,3,4,5,6,7,8,9,10,11,12,13,14,15,16,17,18,19,20})</f>
        <v>0</v>
      </c>
      <c r="L135" s="258" cm="1">
        <f t="array" ref="L135">SUM(COUNTIF('LK HA'!$B$210:$AZ$235,{"",2,3,4,5,6,7,8,9,10,11,12,13,14,15,16,17,18,19,20}&amp;$C135)*{1,2,3,4,5,6,7,8,9,10,11,12,13,14,15,16,17,18,19,20})</f>
        <v>0</v>
      </c>
      <c r="M135" s="258" cm="1">
        <f t="array" ref="M135">SUM(COUNTIF('LK HA'!$B$236:$AZ$254,{"",2,3,4,5,6,7,8,9,10,11,12,13,14,15,16,17,18,19,20}&amp;$C135)*{1,2,3,4,5,6,7,8,9,10,11,12,13,14,15,16,17,18,19,20})</f>
        <v>0</v>
      </c>
      <c r="N135" s="258" cm="1">
        <f t="array" ref="N135">SUM(COUNTIF('LK HA'!$B$255:$AZ$261,{"",2,3,4,5,6,7,8,9,10,11,12,13,14,15,16,17,18,19,20}&amp;$C135)*{1,2,3,4,5,6,7,8,9,10,11,12,13,14,15,16,17,18,19,20})</f>
        <v>0</v>
      </c>
      <c r="O135" s="258" cm="1">
        <f t="array" ref="O135">SUM(COUNTIF('LK HA'!$B$262:$AZ$288,{"",2,3,4,5,6,7,8,9,10,11,12,13,14,15,16,17,18,19,20}&amp;$C135)*{1,2,3,4,5,6,7,8,9,10,11,12,13,14,15,16,17,18,19,20})</f>
        <v>0</v>
      </c>
      <c r="P135" s="258" cm="1">
        <f t="array" ref="P135">SUM(COUNTIF('LK HA'!$B$289:$AZ$304,{"",2,3,4,5,6,7,8,9,10,11,12,13,14,15,16,17,18,19,20}&amp;$C135)*{1,2,3,4,5,6,7,8,9,10,11,12,13,14,15,16,17,18,19,20})</f>
        <v>0</v>
      </c>
      <c r="Q135" s="258" cm="1">
        <f t="array" ref="Q135">SUM(COUNTIF('LK HA'!$B$305:$AZ$350,{"",2,3,4,5,6,7,8,9,10,11,12,13,14,15,16,17,18,19,20}&amp;$C135)*{1,2,3,4,5,6,7,8,9,10,11,12,13,14,15,16,17,18,19,20})</f>
        <v>0</v>
      </c>
      <c r="R135" s="258" cm="1">
        <f t="array" ref="R135">SUM(COUNTIF('LK HA'!$B$351:$AZ$375,{"",2,3,4,5,6,7,8,9,10,11,12,13,14,15,16,17,18,19,20}&amp;$C135)*{1,2,3,4,5,6,7,8,9,10,11,12,13,14,15,16,17,18,19,20})</f>
        <v>0</v>
      </c>
      <c r="S135" s="258" cm="1">
        <f t="array" ref="S135">SUM(COUNTIF('LK HA'!$B$376:$AZ$413,{"",2,3,4,5,6,7,8,9,10,11,12,13,14,15,16,17,18,19,20}&amp;$C135)*{1,2,3,4,5,6,7,8,9,10,11,12,13,14,15,16,17,18,19,20})</f>
        <v>0</v>
      </c>
      <c r="T135" s="258" cm="1">
        <f t="array" ref="T135">SUM(COUNTIF('LK HA'!$B$414:$AZ$460,{"",2,3,4,5,6,7,8,9,10,11,12,13,14,15,16,17,18,19,20}&amp;$C135)*{1,2,3,4,5,6,7,8,9,10,11,12,13,14,15,16,17,18,19,20})</f>
        <v>0</v>
      </c>
      <c r="U135" s="258" cm="1">
        <f t="array" ref="U135">SUM(COUNTIF('LK HA'!$B$461:$AZ$497,{"",2,3,4,5,6,7,8,9,10,11,12,13,14,15,16,17,18,19,20}&amp;$C135)*{1,2,3,4,5,6,7,8,9,10,11,12,13,14,15,16,17,18,19,20})</f>
        <v>0</v>
      </c>
      <c r="V135" s="258" cm="1">
        <f t="array" ref="V135">SUM(COUNTIF('LK HA'!$B$498:$AZ$553,{"",2,3,4,5,6,7,8,9,10,11,12,13,14,15,16,17,18,19,20}&amp;$C135)*{1,2,3,4,5,6,7,8,9,10,11,12,13,14,15,16,17,18,19,20})</f>
        <v>0</v>
      </c>
      <c r="W135" s="258" cm="1">
        <f t="array" ref="W135">SUM(COUNTIF('LK HA'!$B$554:$AZ$585,{"",2,3,4,5,6,7,8,9,10,11,12,13,14,15,16,17,18,19,20}&amp;$C135)*{1,2,3,4,5,6,7,8,9,10,11,12,13,14,15,16,17,18,19,20})</f>
        <v>0</v>
      </c>
      <c r="X135" s="258" cm="1">
        <f t="array" ref="X135">SUM(COUNTIF('LK HA'!$B$586:$AZ$609,{"",2,3,4,5,6,7,8,9,10,11,12,13,14,15,16,17,18,19,20}&amp;$C135)*{1,2,3,4,5,6,7,8,9,10,11,12,13,14,15,16,17,18,19,20})</f>
        <v>0</v>
      </c>
      <c r="Y135" s="258" cm="1">
        <f t="array" ref="Y135">SUM(COUNTIF('LK HA'!$B$610:$AZ$616,{"",2,3,4,5,6,7,8,9,10,11,12,13,14,15,16,17,18,19,20}&amp;$C135)*{1,2,3,4,5,6,7,8,9,10,11,12,13,14,15,16,17,18,19,20})</f>
        <v>0</v>
      </c>
      <c r="Z135" s="258" cm="1">
        <f t="array" ref="Z135">SUM(COUNTIF('LK HA'!$B$617:$AZ$625,{"",2,3,4,5,6,7,8,9,10,11,12,13,14,15,16,17,18,19,20}&amp;$C135)*{1,2,3,4,5,6,7,8,9,10,11,12,13,14,15,16,17,18,19,20})</f>
        <v>0</v>
      </c>
      <c r="AA135" s="258" cm="1">
        <f t="array" ref="AA135">SUM(COUNTIF('LK HA'!$B$626:$AZ$633,{"",2,3,4,5,6,7,8,9,10,11,12,13,14,15,16,17,18,19,20}&amp;$C135)*{1,2,3,4,5,6,7,8,9,10,11,12,13,14,15,16,17,18,19,20})</f>
        <v>0</v>
      </c>
      <c r="AB135" s="258" cm="1">
        <f t="array" ref="AB135">SUM(COUNTIF('LK HA'!$B$634:$AZ$646,{"",2,3,4,5,6,7,8,9,10,11,12,13,14,15,16,17,18,19,20}&amp;$C135)*{1,2,3,4,5,6,7,8,9,10,11,12,13,14,15,16,17,18,19,20})</f>
        <v>0</v>
      </c>
      <c r="AC135" s="258" cm="1">
        <f t="array" ref="AC135">SUM(COUNTIF('LK HA'!$B$647:$AZ$677,{"",2,3,4,5,6,7,8,9,10,11,12,13,14,15,16,17,18,19,20}&amp;$C135)*{1,2,3,4,5,6,7,8,9,10,11,12,13,14,15,16,17,18,19,20})</f>
        <v>0</v>
      </c>
      <c r="AD135" s="258" cm="1">
        <f t="array" ref="AD135">SUM(COUNTIF('LK HA'!$B$678:$AZ$692,{"",2,3,4,5,6,7,8,9,10,11,12,13,14,15,16,17,18,19,20}&amp;$C135)*{1,2,3,4,5,6,7,8,9,10,11,12,13,14,15,16,17,18,19,20})</f>
        <v>0</v>
      </c>
      <c r="AE135" s="258" cm="1">
        <f t="array" ref="AE135">SUM(COUNTIF('LK HA'!$B$693:$AZ$700,{"",2,3,4,5,6,7,8,9,10,11,12,13,14,15,16,17,18,19,20}&amp;$C135)*{1,2,3,4,5,6,7,8,9,10,11,12,13,14,15,16,17,18,19,20})</f>
        <v>0</v>
      </c>
      <c r="AF135" s="258" cm="1">
        <f t="array" ref="AF135">SUM(COUNTIF('LK HA'!$B$701:$AZ$719,{"",2,3,4,5,6,7,8,9,10,11,12,13,14,15,16,17,18,19,20}&amp;$C135)*{1,2,3,4,5,6,7,8,9,10,11,12,13,14,15,16,17,18,19,20})</f>
        <v>0</v>
      </c>
      <c r="AG135" s="258" cm="1">
        <f t="array" ref="AG135">SUM(COUNTIF('LK HA'!$B$720:$AZ$728,{"",2,3,4,5,6,7,8,9,10,11,12,13,14,15,16,17,18,19,20}&amp;$C135)*{1,2,3,4,5,6,7,8,9,10,11,12,13,14,15,16,17,18,19,20})</f>
        <v>0</v>
      </c>
      <c r="AH135" s="258" cm="1">
        <f t="array" ref="AH135">SUM(COUNTIF('LK HA'!$B$729:$AZ$737,{"",2,3,4,5,6,7,8,9,10,11,12,13,14,15,16,17,18,19,20}&amp;$C135)*{1,2,3,4,5,6,7,8,9,10,11,12,13,14,15,16,17,18,19,20})</f>
        <v>0</v>
      </c>
      <c r="AI135" s="258" cm="1">
        <f t="array" ref="AI135">SUM(COUNTIF('LK HA'!$B$738:$AZ$744,{"",2,3,4,5,6,7,8,9,10,11,12,13,14,15,16,17,18,19,20}&amp;$C135)*{1,2,3,4,5,6,7,8,9,10,11,12,13,14,15,16,17,18,19,20})</f>
        <v>0</v>
      </c>
      <c r="AJ135" s="258" cm="1">
        <f t="array" ref="AJ135">SUM(COUNTIF('LK HA'!$B$745:$AZ$751,{"",2,3,4,5,6,7,8,9,10,11,12,13,14,15,16,17,18,19,20}&amp;$C135)*{1,2,3,4,5,6,7,8,9,10,11,12,13,14,15,16,17,18,19,20})</f>
        <v>0</v>
      </c>
      <c r="AK135" s="258" cm="1">
        <f t="array" ref="AK135">SUM(COUNTIF('LK HA'!$B$752:$AZ$765,{"",2,3,4,5,6,7,8,9,10,11,12,13,14,15,16,17,18,19,20}&amp;$C135)*{1,2,3,4,5,6,7,8,9,10,11,12,13,14,15,16,17,18,19,20})</f>
        <v>0</v>
      </c>
      <c r="AL135" s="258" cm="1">
        <f t="array" ref="AL135">SUM(COUNTIF('LK HA'!$B$766:$AZ$773,{"",2,3,4,5,6,7,8,9,10,11,12,13,14,15,16,17,18,19,20}&amp;$C135)*{1,2,3,4,5,6,7,8,9,10,11,12,13,14,15,16,17,18,19,20})</f>
        <v>0</v>
      </c>
      <c r="AM135" s="258" cm="1">
        <f t="array" ref="AM135">SUM(COUNTIF('LK HA'!$B$774:$AZ$791,{"",2,3,4,5,6,7,8,9,10,11,12,13,14,15,16,17,18,19,20}&amp;$C135)*{1,2,3,4,5,6,7,8,9,10,11,12,13,14,15,16,17,18,19,20})</f>
        <v>0</v>
      </c>
      <c r="AN135" s="43">
        <f t="shared" si="19"/>
        <v>0</v>
      </c>
      <c r="AO135" s="48"/>
      <c r="AP135" s="258" cm="1">
        <f t="array" ref="AP135">SUM(COUNTIF('LK HA'!$B$7:$AZ$791,{"",2,3,4,5,6,7,8,9,10,11,12,13,14,15,16,17,18,19,20}&amp;$C135)*{1,2,3,4,5,6,7,8,9,10,11,12,13,14,15,16,17,18,19,20})</f>
        <v>0</v>
      </c>
    </row>
    <row r="136" spans="1:42" s="39" customFormat="1" ht="15" customHeight="1">
      <c r="A136" s="40">
        <f>IF(AN136=0,"ẩn",MAX($A$5:$A135)+1)</f>
        <v>51</v>
      </c>
      <c r="B136" s="45" t="s">
        <v>155</v>
      </c>
      <c r="C136" s="49" t="s">
        <v>276</v>
      </c>
      <c r="D136" s="46" t="s">
        <v>7</v>
      </c>
      <c r="E136" s="258" cm="1">
        <f t="array" ref="E136">SUM(COUNTIF('LK HA'!$B$7:$AZ$64,{"",2,3,4,5,6,7,8,9,10,11,12,13,14,15,16,17,18,19,20}&amp;$C136)*{1,2,3,4,5,6,7,8,9,10,11,12,13,14,15,16,17,18,19,20})</f>
        <v>0</v>
      </c>
      <c r="F136" s="258" cm="1">
        <f t="array" ref="F136">SUM(COUNTIF('LK HA'!$B$65:$AZ$75,{"",2,3,4,5,6,7,8,9,10,11,12,13,14,15,16,17,18,19,20}&amp;$C136)*{1,2,3,4,5,6,7,8,9,10,11,12,13,14,15,16,17,18,19,20})</f>
        <v>0</v>
      </c>
      <c r="G136" s="258" cm="1">
        <f t="array" ref="G136">SUM(COUNTIF('LK HA'!$B$76:$AZ$96,{"",2,3,4,5,6,7,8,9,10,11,12,13,14,15,16,17,18,19,20}&amp;$C136)*{1,2,3,4,5,6,7,8,9,10,11,12,13,14,15,16,17,18,19,20})</f>
        <v>0</v>
      </c>
      <c r="H136" s="258" cm="1">
        <f t="array" ref="H136">SUM(COUNTIF('LK HA'!$B$97:$AZ$160,{"",2,3,4,5,6,7,8,9,10,11,12,13,14,15,16,17,18,19,20}&amp;$C136)*{1,2,3,4,5,6,7,8,9,10,11,12,13,14,15,16,17,18,19,20})</f>
        <v>0</v>
      </c>
      <c r="I136" s="258" cm="1">
        <f t="array" ref="I136">SUM(COUNTIF('LK HA'!$B$161:$AZ$164,{"",2,3,4,5,6,7,8,9,10,11,12,13,14,15,16,17,18,19,20}&amp;$C136)*{1,2,3,4,5,6,7,8,9,10,11,12,13,14,15,16,17,18,19,20})</f>
        <v>0</v>
      </c>
      <c r="J136" s="258" cm="1">
        <f t="array" ref="J136">SUM(COUNTIF('LK HA'!$B$165:$AZ$182,{"",2,3,4,5,6,7,8,9,10,11,12,13,14,15,16,17,18,19,20}&amp;$C136)*{1,2,3,4,5,6,7,8,9,10,11,12,13,14,15,16,17,18,19,20})</f>
        <v>0</v>
      </c>
      <c r="K136" s="258">
        <f>SUM(COUNTIF('LK HA'!$B$183:$AZ$209,{"",2,3,4,5,6,7,8,9,10,11,12,13,14,15,16,17,18,19,20}&amp;$C136)*{1,2,3,4,5,6,7,8,9,10,11,12,13,14,15,16,17,18,19,20})</f>
        <v>0</v>
      </c>
      <c r="L136" s="258" cm="1">
        <f t="array" ref="L136">SUM(COUNTIF('LK HA'!$B$210:$AZ$235,{"",2,3,4,5,6,7,8,9,10,11,12,13,14,15,16,17,18,19,20}&amp;$C136)*{1,2,3,4,5,6,7,8,9,10,11,12,13,14,15,16,17,18,19,20})</f>
        <v>0</v>
      </c>
      <c r="M136" s="258" cm="1">
        <f t="array" ref="M136">SUM(COUNTIF('LK HA'!$B$236:$AZ$254,{"",2,3,4,5,6,7,8,9,10,11,12,13,14,15,16,17,18,19,20}&amp;$C136)*{1,2,3,4,5,6,7,8,9,10,11,12,13,14,15,16,17,18,19,20})</f>
        <v>0</v>
      </c>
      <c r="N136" s="258" cm="1">
        <f t="array" ref="N136">SUM(COUNTIF('LK HA'!$B$255:$AZ$261,{"",2,3,4,5,6,7,8,9,10,11,12,13,14,15,16,17,18,19,20}&amp;$C136)*{1,2,3,4,5,6,7,8,9,10,11,12,13,14,15,16,17,18,19,20})</f>
        <v>0</v>
      </c>
      <c r="O136" s="258" cm="1">
        <f t="array" ref="O136">SUM(COUNTIF('LK HA'!$B$262:$AZ$288,{"",2,3,4,5,6,7,8,9,10,11,12,13,14,15,16,17,18,19,20}&amp;$C136)*{1,2,3,4,5,6,7,8,9,10,11,12,13,14,15,16,17,18,19,20})</f>
        <v>8</v>
      </c>
      <c r="P136" s="258" cm="1">
        <f t="array" ref="P136">SUM(COUNTIF('LK HA'!$B$289:$AZ$304,{"",2,3,4,5,6,7,8,9,10,11,12,13,14,15,16,17,18,19,20}&amp;$C136)*{1,2,3,4,5,6,7,8,9,10,11,12,13,14,15,16,17,18,19,20})</f>
        <v>0</v>
      </c>
      <c r="Q136" s="258" cm="1">
        <f t="array" ref="Q136">SUM(COUNTIF('LK HA'!$B$305:$AZ$350,{"",2,3,4,5,6,7,8,9,10,11,12,13,14,15,16,17,18,19,20}&amp;$C136)*{1,2,3,4,5,6,7,8,9,10,11,12,13,14,15,16,17,18,19,20})</f>
        <v>0</v>
      </c>
      <c r="R136" s="258" cm="1">
        <f t="array" ref="R136">SUM(COUNTIF('LK HA'!$B$351:$AZ$375,{"",2,3,4,5,6,7,8,9,10,11,12,13,14,15,16,17,18,19,20}&amp;$C136)*{1,2,3,4,5,6,7,8,9,10,11,12,13,14,15,16,17,18,19,20})</f>
        <v>0</v>
      </c>
      <c r="S136" s="258" cm="1">
        <f t="array" ref="S136">SUM(COUNTIF('LK HA'!$B$376:$AZ$413,{"",2,3,4,5,6,7,8,9,10,11,12,13,14,15,16,17,18,19,20}&amp;$C136)*{1,2,3,4,5,6,7,8,9,10,11,12,13,14,15,16,17,18,19,20})</f>
        <v>0</v>
      </c>
      <c r="T136" s="258" cm="1">
        <f t="array" ref="T136">SUM(COUNTIF('LK HA'!$B$414:$AZ$460,{"",2,3,4,5,6,7,8,9,10,11,12,13,14,15,16,17,18,19,20}&amp;$C136)*{1,2,3,4,5,6,7,8,9,10,11,12,13,14,15,16,17,18,19,20})</f>
        <v>0</v>
      </c>
      <c r="U136" s="258" cm="1">
        <f t="array" ref="U136">SUM(COUNTIF('LK HA'!$B$461:$AZ$497,{"",2,3,4,5,6,7,8,9,10,11,12,13,14,15,16,17,18,19,20}&amp;$C136)*{1,2,3,4,5,6,7,8,9,10,11,12,13,14,15,16,17,18,19,20})</f>
        <v>0</v>
      </c>
      <c r="V136" s="258" cm="1">
        <f t="array" ref="V136">SUM(COUNTIF('LK HA'!$B$498:$AZ$553,{"",2,3,4,5,6,7,8,9,10,11,12,13,14,15,16,17,18,19,20}&amp;$C136)*{1,2,3,4,5,6,7,8,9,10,11,12,13,14,15,16,17,18,19,20})</f>
        <v>0</v>
      </c>
      <c r="W136" s="258" cm="1">
        <f t="array" ref="W136">SUM(COUNTIF('LK HA'!$B$554:$AZ$585,{"",2,3,4,5,6,7,8,9,10,11,12,13,14,15,16,17,18,19,20}&amp;$C136)*{1,2,3,4,5,6,7,8,9,10,11,12,13,14,15,16,17,18,19,20})</f>
        <v>0</v>
      </c>
      <c r="X136" s="258" cm="1">
        <f t="array" ref="X136">SUM(COUNTIF('LK HA'!$B$586:$AZ$609,{"",2,3,4,5,6,7,8,9,10,11,12,13,14,15,16,17,18,19,20}&amp;$C136)*{1,2,3,4,5,6,7,8,9,10,11,12,13,14,15,16,17,18,19,20})</f>
        <v>0</v>
      </c>
      <c r="Y136" s="258" cm="1">
        <f t="array" ref="Y136">SUM(COUNTIF('LK HA'!$B$610:$AZ$616,{"",2,3,4,5,6,7,8,9,10,11,12,13,14,15,16,17,18,19,20}&amp;$C136)*{1,2,3,4,5,6,7,8,9,10,11,12,13,14,15,16,17,18,19,20})</f>
        <v>0</v>
      </c>
      <c r="Z136" s="258" cm="1">
        <f t="array" ref="Z136">SUM(COUNTIF('LK HA'!$B$617:$AZ$625,{"",2,3,4,5,6,7,8,9,10,11,12,13,14,15,16,17,18,19,20}&amp;$C136)*{1,2,3,4,5,6,7,8,9,10,11,12,13,14,15,16,17,18,19,20})</f>
        <v>0</v>
      </c>
      <c r="AA136" s="258" cm="1">
        <f t="array" ref="AA136">SUM(COUNTIF('LK HA'!$B$626:$AZ$633,{"",2,3,4,5,6,7,8,9,10,11,12,13,14,15,16,17,18,19,20}&amp;$C136)*{1,2,3,4,5,6,7,8,9,10,11,12,13,14,15,16,17,18,19,20})</f>
        <v>0</v>
      </c>
      <c r="AB136" s="258" cm="1">
        <f t="array" ref="AB136">SUM(COUNTIF('LK HA'!$B$634:$AZ$646,{"",2,3,4,5,6,7,8,9,10,11,12,13,14,15,16,17,18,19,20}&amp;$C136)*{1,2,3,4,5,6,7,8,9,10,11,12,13,14,15,16,17,18,19,20})</f>
        <v>0</v>
      </c>
      <c r="AC136" s="258" cm="1">
        <f t="array" ref="AC136">SUM(COUNTIF('LK HA'!$B$647:$AZ$677,{"",2,3,4,5,6,7,8,9,10,11,12,13,14,15,16,17,18,19,20}&amp;$C136)*{1,2,3,4,5,6,7,8,9,10,11,12,13,14,15,16,17,18,19,20})</f>
        <v>0</v>
      </c>
      <c r="AD136" s="258" cm="1">
        <f t="array" ref="AD136">SUM(COUNTIF('LK HA'!$B$678:$AZ$692,{"",2,3,4,5,6,7,8,9,10,11,12,13,14,15,16,17,18,19,20}&amp;$C136)*{1,2,3,4,5,6,7,8,9,10,11,12,13,14,15,16,17,18,19,20})</f>
        <v>0</v>
      </c>
      <c r="AE136" s="258" cm="1">
        <f t="array" ref="AE136">SUM(COUNTIF('LK HA'!$B$693:$AZ$700,{"",2,3,4,5,6,7,8,9,10,11,12,13,14,15,16,17,18,19,20}&amp;$C136)*{1,2,3,4,5,6,7,8,9,10,11,12,13,14,15,16,17,18,19,20})</f>
        <v>0</v>
      </c>
      <c r="AF136" s="258" cm="1">
        <f t="array" ref="AF136">SUM(COUNTIF('LK HA'!$B$701:$AZ$719,{"",2,3,4,5,6,7,8,9,10,11,12,13,14,15,16,17,18,19,20}&amp;$C136)*{1,2,3,4,5,6,7,8,9,10,11,12,13,14,15,16,17,18,19,20})</f>
        <v>0</v>
      </c>
      <c r="AG136" s="258" cm="1">
        <f t="array" ref="AG136">SUM(COUNTIF('LK HA'!$B$720:$AZ$728,{"",2,3,4,5,6,7,8,9,10,11,12,13,14,15,16,17,18,19,20}&amp;$C136)*{1,2,3,4,5,6,7,8,9,10,11,12,13,14,15,16,17,18,19,20})</f>
        <v>0</v>
      </c>
      <c r="AH136" s="258" cm="1">
        <f t="array" ref="AH136">SUM(COUNTIF('LK HA'!$B$729:$AZ$737,{"",2,3,4,5,6,7,8,9,10,11,12,13,14,15,16,17,18,19,20}&amp;$C136)*{1,2,3,4,5,6,7,8,9,10,11,12,13,14,15,16,17,18,19,20})</f>
        <v>0</v>
      </c>
      <c r="AI136" s="258" cm="1">
        <f t="array" ref="AI136">SUM(COUNTIF('LK HA'!$B$738:$AZ$744,{"",2,3,4,5,6,7,8,9,10,11,12,13,14,15,16,17,18,19,20}&amp;$C136)*{1,2,3,4,5,6,7,8,9,10,11,12,13,14,15,16,17,18,19,20})</f>
        <v>0</v>
      </c>
      <c r="AJ136" s="258" cm="1">
        <f t="array" ref="AJ136">SUM(COUNTIF('LK HA'!$B$745:$AZ$751,{"",2,3,4,5,6,7,8,9,10,11,12,13,14,15,16,17,18,19,20}&amp;$C136)*{1,2,3,4,5,6,7,8,9,10,11,12,13,14,15,16,17,18,19,20})</f>
        <v>0</v>
      </c>
      <c r="AK136" s="258" cm="1">
        <f t="array" ref="AK136">SUM(COUNTIF('LK HA'!$B$752:$AZ$765,{"",2,3,4,5,6,7,8,9,10,11,12,13,14,15,16,17,18,19,20}&amp;$C136)*{1,2,3,4,5,6,7,8,9,10,11,12,13,14,15,16,17,18,19,20})</f>
        <v>0</v>
      </c>
      <c r="AL136" s="258" cm="1">
        <f t="array" ref="AL136">SUM(COUNTIF('LK HA'!$B$766:$AZ$773,{"",2,3,4,5,6,7,8,9,10,11,12,13,14,15,16,17,18,19,20}&amp;$C136)*{1,2,3,4,5,6,7,8,9,10,11,12,13,14,15,16,17,18,19,20})</f>
        <v>0</v>
      </c>
      <c r="AM136" s="258" cm="1">
        <f t="array" ref="AM136">SUM(COUNTIF('LK HA'!$B$774:$AZ$791,{"",2,3,4,5,6,7,8,9,10,11,12,13,14,15,16,17,18,19,20}&amp;$C136)*{1,2,3,4,5,6,7,8,9,10,11,12,13,14,15,16,17,18,19,20})</f>
        <v>0</v>
      </c>
      <c r="AN136" s="347">
        <f t="shared" si="19"/>
        <v>8</v>
      </c>
      <c r="AO136" s="48"/>
      <c r="AP136" s="258" cm="1">
        <f t="array" ref="AP136">SUM(COUNTIF('LK HA'!$B$7:$AZ$791,{"",2,3,4,5,6,7,8,9,10,11,12,13,14,15,16,17,18,19,20}&amp;$C136)*{1,2,3,4,5,6,7,8,9,10,11,12,13,14,15,16,17,18,19,20})</f>
        <v>8</v>
      </c>
    </row>
    <row r="137" spans="1:42" s="39" customFormat="1" ht="15" hidden="1" customHeight="1">
      <c r="A137" s="40" t="str">
        <f>IF(AN137=0,"ẩn",MAX($A$5:$A136)+1)</f>
        <v>ẩn</v>
      </c>
      <c r="B137" s="58" t="s">
        <v>116</v>
      </c>
      <c r="C137" s="59" t="s">
        <v>277</v>
      </c>
      <c r="D137" s="60" t="s">
        <v>7</v>
      </c>
      <c r="E137" s="258" cm="1">
        <f t="array" ref="E137">SUM(COUNTIF('LK HA'!$B$7:$AZ$64,{"",2,3,4,5,6,7,8,9,10,11,12,13,14,15,16,17,18,19,20}&amp;$C137)*{1,2,3,4,5,6,7,8,9,10,11,12,13,14,15,16,17,18,19,20})</f>
        <v>0</v>
      </c>
      <c r="F137" s="258" cm="1">
        <f t="array" ref="F137">SUM(COUNTIF('LK HA'!$B$65:$AZ$75,{"",2,3,4,5,6,7,8,9,10,11,12,13,14,15,16,17,18,19,20}&amp;$C137)*{1,2,3,4,5,6,7,8,9,10,11,12,13,14,15,16,17,18,19,20})</f>
        <v>0</v>
      </c>
      <c r="G137" s="258" cm="1">
        <f t="array" ref="G137">SUM(COUNTIF('LK HA'!$B$76:$AZ$96,{"",2,3,4,5,6,7,8,9,10,11,12,13,14,15,16,17,18,19,20}&amp;$C137)*{1,2,3,4,5,6,7,8,9,10,11,12,13,14,15,16,17,18,19,20})</f>
        <v>0</v>
      </c>
      <c r="H137" s="258" cm="1">
        <f t="array" ref="H137">SUM(COUNTIF('LK HA'!$B$97:$AZ$160,{"",2,3,4,5,6,7,8,9,10,11,12,13,14,15,16,17,18,19,20}&amp;$C137)*{1,2,3,4,5,6,7,8,9,10,11,12,13,14,15,16,17,18,19,20})</f>
        <v>0</v>
      </c>
      <c r="I137" s="258" cm="1">
        <f t="array" ref="I137">SUM(COUNTIF('LK HA'!$B$161:$AZ$164,{"",2,3,4,5,6,7,8,9,10,11,12,13,14,15,16,17,18,19,20}&amp;$C137)*{1,2,3,4,5,6,7,8,9,10,11,12,13,14,15,16,17,18,19,20})</f>
        <v>0</v>
      </c>
      <c r="J137" s="258" cm="1">
        <f t="array" ref="J137">SUM(COUNTIF('LK HA'!$B$165:$AZ$182,{"",2,3,4,5,6,7,8,9,10,11,12,13,14,15,16,17,18,19,20}&amp;$C137)*{1,2,3,4,5,6,7,8,9,10,11,12,13,14,15,16,17,18,19,20})</f>
        <v>0</v>
      </c>
      <c r="K137" s="258">
        <f>SUM(COUNTIF('LK HA'!$B$183:$AZ$209,{"",2,3,4,5,6,7,8,9,10,11,12,13,14,15,16,17,18,19,20}&amp;$C137)*{1,2,3,4,5,6,7,8,9,10,11,12,13,14,15,16,17,18,19,20})</f>
        <v>0</v>
      </c>
      <c r="L137" s="258" cm="1">
        <f t="array" ref="L137">SUM(COUNTIF('LK HA'!$B$210:$AZ$235,{"",2,3,4,5,6,7,8,9,10,11,12,13,14,15,16,17,18,19,20}&amp;$C137)*{1,2,3,4,5,6,7,8,9,10,11,12,13,14,15,16,17,18,19,20})</f>
        <v>0</v>
      </c>
      <c r="M137" s="258" cm="1">
        <f t="array" ref="M137">SUM(COUNTIF('LK HA'!$B$236:$AZ$254,{"",2,3,4,5,6,7,8,9,10,11,12,13,14,15,16,17,18,19,20}&amp;$C137)*{1,2,3,4,5,6,7,8,9,10,11,12,13,14,15,16,17,18,19,20})</f>
        <v>0</v>
      </c>
      <c r="N137" s="258" cm="1">
        <f t="array" ref="N137">SUM(COUNTIF('LK HA'!$B$255:$AZ$261,{"",2,3,4,5,6,7,8,9,10,11,12,13,14,15,16,17,18,19,20}&amp;$C137)*{1,2,3,4,5,6,7,8,9,10,11,12,13,14,15,16,17,18,19,20})</f>
        <v>0</v>
      </c>
      <c r="O137" s="258" cm="1">
        <f t="array" ref="O137">SUM(COUNTIF('LK HA'!$B$262:$AZ$288,{"",2,3,4,5,6,7,8,9,10,11,12,13,14,15,16,17,18,19,20}&amp;$C137)*{1,2,3,4,5,6,7,8,9,10,11,12,13,14,15,16,17,18,19,20})</f>
        <v>0</v>
      </c>
      <c r="P137" s="258" cm="1">
        <f t="array" ref="P137">SUM(COUNTIF('LK HA'!$B$289:$AZ$304,{"",2,3,4,5,6,7,8,9,10,11,12,13,14,15,16,17,18,19,20}&amp;$C137)*{1,2,3,4,5,6,7,8,9,10,11,12,13,14,15,16,17,18,19,20})</f>
        <v>0</v>
      </c>
      <c r="Q137" s="258" cm="1">
        <f t="array" ref="Q137">SUM(COUNTIF('LK HA'!$B$305:$AZ$350,{"",2,3,4,5,6,7,8,9,10,11,12,13,14,15,16,17,18,19,20}&amp;$C137)*{1,2,3,4,5,6,7,8,9,10,11,12,13,14,15,16,17,18,19,20})</f>
        <v>0</v>
      </c>
      <c r="R137" s="258" cm="1">
        <f t="array" ref="R137">SUM(COUNTIF('LK HA'!$B$351:$AZ$375,{"",2,3,4,5,6,7,8,9,10,11,12,13,14,15,16,17,18,19,20}&amp;$C137)*{1,2,3,4,5,6,7,8,9,10,11,12,13,14,15,16,17,18,19,20})</f>
        <v>0</v>
      </c>
      <c r="S137" s="258" cm="1">
        <f t="array" ref="S137">SUM(COUNTIF('LK HA'!$B$376:$AZ$413,{"",2,3,4,5,6,7,8,9,10,11,12,13,14,15,16,17,18,19,20}&amp;$C137)*{1,2,3,4,5,6,7,8,9,10,11,12,13,14,15,16,17,18,19,20})</f>
        <v>0</v>
      </c>
      <c r="T137" s="258" cm="1">
        <f t="array" ref="T137">SUM(COUNTIF('LK HA'!$B$414:$AZ$460,{"",2,3,4,5,6,7,8,9,10,11,12,13,14,15,16,17,18,19,20}&amp;$C137)*{1,2,3,4,5,6,7,8,9,10,11,12,13,14,15,16,17,18,19,20})</f>
        <v>0</v>
      </c>
      <c r="U137" s="258" cm="1">
        <f t="array" ref="U137">SUM(COUNTIF('LK HA'!$B$461:$AZ$497,{"",2,3,4,5,6,7,8,9,10,11,12,13,14,15,16,17,18,19,20}&amp;$C137)*{1,2,3,4,5,6,7,8,9,10,11,12,13,14,15,16,17,18,19,20})</f>
        <v>0</v>
      </c>
      <c r="V137" s="258" cm="1">
        <f t="array" ref="V137">SUM(COUNTIF('LK HA'!$B$498:$AZ$553,{"",2,3,4,5,6,7,8,9,10,11,12,13,14,15,16,17,18,19,20}&amp;$C137)*{1,2,3,4,5,6,7,8,9,10,11,12,13,14,15,16,17,18,19,20})</f>
        <v>0</v>
      </c>
      <c r="W137" s="258" cm="1">
        <f t="array" ref="W137">SUM(COUNTIF('LK HA'!$B$554:$AZ$585,{"",2,3,4,5,6,7,8,9,10,11,12,13,14,15,16,17,18,19,20}&amp;$C137)*{1,2,3,4,5,6,7,8,9,10,11,12,13,14,15,16,17,18,19,20})</f>
        <v>0</v>
      </c>
      <c r="X137" s="258" cm="1">
        <f t="array" ref="X137">SUM(COUNTIF('LK HA'!$B$586:$AZ$609,{"",2,3,4,5,6,7,8,9,10,11,12,13,14,15,16,17,18,19,20}&amp;$C137)*{1,2,3,4,5,6,7,8,9,10,11,12,13,14,15,16,17,18,19,20})</f>
        <v>0</v>
      </c>
      <c r="Y137" s="258" cm="1">
        <f t="array" ref="Y137">SUM(COUNTIF('LK HA'!$B$610:$AZ$616,{"",2,3,4,5,6,7,8,9,10,11,12,13,14,15,16,17,18,19,20}&amp;$C137)*{1,2,3,4,5,6,7,8,9,10,11,12,13,14,15,16,17,18,19,20})</f>
        <v>0</v>
      </c>
      <c r="Z137" s="258" cm="1">
        <f t="array" ref="Z137">SUM(COUNTIF('LK HA'!$B$617:$AZ$625,{"",2,3,4,5,6,7,8,9,10,11,12,13,14,15,16,17,18,19,20}&amp;$C137)*{1,2,3,4,5,6,7,8,9,10,11,12,13,14,15,16,17,18,19,20})</f>
        <v>0</v>
      </c>
      <c r="AA137" s="258" cm="1">
        <f t="array" ref="AA137">SUM(COUNTIF('LK HA'!$B$626:$AZ$633,{"",2,3,4,5,6,7,8,9,10,11,12,13,14,15,16,17,18,19,20}&amp;$C137)*{1,2,3,4,5,6,7,8,9,10,11,12,13,14,15,16,17,18,19,20})</f>
        <v>0</v>
      </c>
      <c r="AB137" s="258" cm="1">
        <f t="array" ref="AB137">SUM(COUNTIF('LK HA'!$B$634:$AZ$646,{"",2,3,4,5,6,7,8,9,10,11,12,13,14,15,16,17,18,19,20}&amp;$C137)*{1,2,3,4,5,6,7,8,9,10,11,12,13,14,15,16,17,18,19,20})</f>
        <v>0</v>
      </c>
      <c r="AC137" s="258" cm="1">
        <f t="array" ref="AC137">SUM(COUNTIF('LK HA'!$B$647:$AZ$677,{"",2,3,4,5,6,7,8,9,10,11,12,13,14,15,16,17,18,19,20}&amp;$C137)*{1,2,3,4,5,6,7,8,9,10,11,12,13,14,15,16,17,18,19,20})</f>
        <v>0</v>
      </c>
      <c r="AD137" s="258" cm="1">
        <f t="array" ref="AD137">SUM(COUNTIF('LK HA'!$B$678:$AZ$692,{"",2,3,4,5,6,7,8,9,10,11,12,13,14,15,16,17,18,19,20}&amp;$C137)*{1,2,3,4,5,6,7,8,9,10,11,12,13,14,15,16,17,18,19,20})</f>
        <v>0</v>
      </c>
      <c r="AE137" s="258" cm="1">
        <f t="array" ref="AE137">SUM(COUNTIF('LK HA'!$B$693:$AZ$700,{"",2,3,4,5,6,7,8,9,10,11,12,13,14,15,16,17,18,19,20}&amp;$C137)*{1,2,3,4,5,6,7,8,9,10,11,12,13,14,15,16,17,18,19,20})</f>
        <v>0</v>
      </c>
      <c r="AF137" s="258" cm="1">
        <f t="array" ref="AF137">SUM(COUNTIF('LK HA'!$B$701:$AZ$719,{"",2,3,4,5,6,7,8,9,10,11,12,13,14,15,16,17,18,19,20}&amp;$C137)*{1,2,3,4,5,6,7,8,9,10,11,12,13,14,15,16,17,18,19,20})</f>
        <v>0</v>
      </c>
      <c r="AG137" s="258" cm="1">
        <f t="array" ref="AG137">SUM(COUNTIF('LK HA'!$B$720:$AZ$728,{"",2,3,4,5,6,7,8,9,10,11,12,13,14,15,16,17,18,19,20}&amp;$C137)*{1,2,3,4,5,6,7,8,9,10,11,12,13,14,15,16,17,18,19,20})</f>
        <v>0</v>
      </c>
      <c r="AH137" s="258" cm="1">
        <f t="array" ref="AH137">SUM(COUNTIF('LK HA'!$B$729:$AZ$737,{"",2,3,4,5,6,7,8,9,10,11,12,13,14,15,16,17,18,19,20}&amp;$C137)*{1,2,3,4,5,6,7,8,9,10,11,12,13,14,15,16,17,18,19,20})</f>
        <v>0</v>
      </c>
      <c r="AI137" s="258" cm="1">
        <f t="array" ref="AI137">SUM(COUNTIF('LK HA'!$B$738:$AZ$744,{"",2,3,4,5,6,7,8,9,10,11,12,13,14,15,16,17,18,19,20}&amp;$C137)*{1,2,3,4,5,6,7,8,9,10,11,12,13,14,15,16,17,18,19,20})</f>
        <v>0</v>
      </c>
      <c r="AJ137" s="258" cm="1">
        <f t="array" ref="AJ137">SUM(COUNTIF('LK HA'!$B$745:$AZ$751,{"",2,3,4,5,6,7,8,9,10,11,12,13,14,15,16,17,18,19,20}&amp;$C137)*{1,2,3,4,5,6,7,8,9,10,11,12,13,14,15,16,17,18,19,20})</f>
        <v>0</v>
      </c>
      <c r="AK137" s="258" cm="1">
        <f t="array" ref="AK137">SUM(COUNTIF('LK HA'!$B$752:$AZ$765,{"",2,3,4,5,6,7,8,9,10,11,12,13,14,15,16,17,18,19,20}&amp;$C137)*{1,2,3,4,5,6,7,8,9,10,11,12,13,14,15,16,17,18,19,20})</f>
        <v>0</v>
      </c>
      <c r="AL137" s="258" cm="1">
        <f t="array" ref="AL137">SUM(COUNTIF('LK HA'!$B$766:$AZ$773,{"",2,3,4,5,6,7,8,9,10,11,12,13,14,15,16,17,18,19,20}&amp;$C137)*{1,2,3,4,5,6,7,8,9,10,11,12,13,14,15,16,17,18,19,20})</f>
        <v>0</v>
      </c>
      <c r="AM137" s="258" cm="1">
        <f t="array" ref="AM137">SUM(COUNTIF('LK HA'!$B$774:$AZ$791,{"",2,3,4,5,6,7,8,9,10,11,12,13,14,15,16,17,18,19,20}&amp;$C137)*{1,2,3,4,5,6,7,8,9,10,11,12,13,14,15,16,17,18,19,20})</f>
        <v>0</v>
      </c>
      <c r="AN137" s="43">
        <f t="shared" si="19"/>
        <v>0</v>
      </c>
      <c r="AO137" s="61"/>
      <c r="AP137" s="258" cm="1">
        <f t="array" ref="AP137">SUM(COUNTIF('LK HA'!$B$7:$AZ$791,{"",2,3,4,5,6,7,8,9,10,11,12,13,14,15,16,17,18,19,20}&amp;$C137)*{1,2,3,4,5,6,7,8,9,10,11,12,13,14,15,16,17,18,19,20})</f>
        <v>0</v>
      </c>
    </row>
    <row r="138" spans="1:42" ht="15" customHeight="1">
      <c r="A138" s="131"/>
      <c r="B138" s="132"/>
      <c r="C138" s="133"/>
      <c r="D138" s="133"/>
      <c r="E138" s="260"/>
      <c r="F138" s="260"/>
      <c r="G138" s="260"/>
      <c r="H138" s="260"/>
      <c r="I138" s="260"/>
      <c r="J138" s="260"/>
      <c r="K138" s="260"/>
      <c r="L138" s="260"/>
      <c r="M138" s="260"/>
      <c r="N138" s="260"/>
      <c r="O138" s="260"/>
      <c r="P138" s="260"/>
      <c r="Q138" s="260"/>
      <c r="R138" s="260"/>
      <c r="S138" s="260"/>
      <c r="T138" s="260"/>
      <c r="U138" s="260"/>
      <c r="V138" s="260"/>
      <c r="W138" s="260"/>
      <c r="X138" s="260"/>
      <c r="Y138" s="260"/>
      <c r="Z138" s="260"/>
      <c r="AA138" s="260"/>
      <c r="AB138" s="260"/>
      <c r="AC138" s="260"/>
      <c r="AD138" s="260"/>
      <c r="AE138" s="260"/>
      <c r="AF138" s="260"/>
      <c r="AG138" s="260"/>
      <c r="AH138" s="260"/>
      <c r="AI138" s="260"/>
      <c r="AJ138" s="260"/>
      <c r="AK138" s="260"/>
      <c r="AL138" s="260"/>
      <c r="AM138" s="260"/>
      <c r="AN138" s="353"/>
      <c r="AO138" s="134"/>
      <c r="AP138" s="260"/>
    </row>
    <row r="140" spans="1:42" ht="15" customHeight="1">
      <c r="C140" s="135"/>
      <c r="D140" s="135"/>
      <c r="E140" s="261"/>
      <c r="F140" s="261"/>
      <c r="G140" s="261"/>
      <c r="H140" s="261"/>
      <c r="I140" s="261"/>
      <c r="J140" s="261"/>
      <c r="K140" s="261"/>
      <c r="L140" s="261"/>
      <c r="M140" s="261"/>
      <c r="N140" s="261"/>
      <c r="O140" s="261"/>
      <c r="P140" s="261"/>
      <c r="Q140" s="261"/>
      <c r="R140" s="261"/>
      <c r="S140" s="261"/>
      <c r="T140" s="261"/>
      <c r="U140" s="261"/>
      <c r="V140" s="261"/>
      <c r="W140" s="261"/>
      <c r="X140" s="261"/>
      <c r="Y140" s="261"/>
      <c r="Z140" s="261"/>
      <c r="AA140" s="261"/>
      <c r="AB140" s="26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61"/>
      <c r="AM140" s="261"/>
      <c r="AP140" s="261"/>
    </row>
    <row r="141" spans="1:42" ht="15" customHeight="1">
      <c r="A141" s="124"/>
      <c r="B141" s="135"/>
      <c r="C141" s="136"/>
      <c r="D141" s="136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  <c r="O141" s="262"/>
      <c r="P141" s="262"/>
      <c r="Q141" s="262"/>
      <c r="R141" s="262"/>
      <c r="S141" s="262"/>
      <c r="T141" s="262"/>
      <c r="U141" s="262"/>
      <c r="V141" s="262"/>
      <c r="W141" s="262"/>
      <c r="X141" s="262"/>
      <c r="Y141" s="262"/>
      <c r="Z141" s="262"/>
      <c r="AA141" s="262"/>
      <c r="AB141" s="262"/>
      <c r="AC141" s="262"/>
      <c r="AD141" s="262"/>
      <c r="AE141" s="262"/>
      <c r="AF141" s="262"/>
      <c r="AG141" s="262"/>
      <c r="AH141" s="262"/>
      <c r="AI141" s="262"/>
      <c r="AJ141" s="262"/>
      <c r="AK141" s="262"/>
      <c r="AL141" s="270"/>
      <c r="AM141" s="270"/>
      <c r="AP141" s="270"/>
    </row>
    <row r="143" spans="1:42" ht="15" customHeight="1">
      <c r="A143" s="137"/>
      <c r="C143" s="136"/>
      <c r="D143" s="136"/>
      <c r="E143" s="262"/>
      <c r="F143" s="262"/>
      <c r="G143" s="262"/>
      <c r="H143" s="262"/>
      <c r="I143" s="262"/>
      <c r="J143" s="262"/>
      <c r="K143" s="262"/>
      <c r="L143" s="262"/>
      <c r="M143" s="262"/>
      <c r="N143" s="262"/>
      <c r="O143" s="262"/>
      <c r="P143" s="262"/>
      <c r="Q143" s="262"/>
      <c r="R143" s="262"/>
      <c r="S143" s="262"/>
      <c r="T143" s="262"/>
      <c r="U143" s="262"/>
      <c r="V143" s="262"/>
      <c r="W143" s="262"/>
      <c r="X143" s="262"/>
      <c r="Y143" s="262"/>
      <c r="Z143" s="262"/>
      <c r="AA143" s="262"/>
      <c r="AB143" s="262"/>
      <c r="AC143" s="262"/>
      <c r="AD143" s="262"/>
      <c r="AE143" s="262"/>
      <c r="AF143" s="262"/>
      <c r="AG143" s="262"/>
      <c r="AH143" s="262"/>
      <c r="AI143" s="262"/>
      <c r="AJ143" s="262"/>
      <c r="AK143" s="262"/>
      <c r="AL143" s="270"/>
      <c r="AM143" s="270"/>
      <c r="AP143" s="270"/>
    </row>
    <row r="144" spans="1:42" ht="15" customHeight="1">
      <c r="A144" s="138"/>
      <c r="B144" s="124"/>
      <c r="C144" s="139"/>
      <c r="D144" s="139"/>
      <c r="E144" s="263"/>
      <c r="F144" s="263"/>
      <c r="G144" s="263"/>
      <c r="H144" s="263"/>
      <c r="I144" s="263"/>
      <c r="J144" s="263"/>
      <c r="K144" s="263"/>
      <c r="L144" s="263"/>
      <c r="M144" s="263"/>
      <c r="N144" s="263"/>
      <c r="O144" s="263"/>
      <c r="P144" s="263"/>
      <c r="Q144" s="263"/>
      <c r="R144" s="263"/>
      <c r="S144" s="263"/>
      <c r="T144" s="263"/>
      <c r="U144" s="263"/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  <c r="AF144" s="263"/>
      <c r="AG144" s="263"/>
      <c r="AH144" s="263"/>
      <c r="AI144" s="263"/>
      <c r="AJ144" s="263"/>
      <c r="AK144" s="263"/>
      <c r="AL144" s="261"/>
      <c r="AM144" s="261"/>
      <c r="AP144" s="261"/>
    </row>
    <row r="145" spans="1:42" ht="15" customHeight="1">
      <c r="A145" s="138"/>
      <c r="C145" s="139"/>
      <c r="D145" s="124"/>
      <c r="E145" s="264"/>
      <c r="F145" s="264"/>
      <c r="G145" s="264"/>
      <c r="H145" s="264"/>
      <c r="I145" s="264"/>
      <c r="J145" s="264"/>
      <c r="K145" s="264"/>
      <c r="L145" s="264"/>
      <c r="M145" s="264"/>
      <c r="N145" s="264"/>
      <c r="O145" s="264"/>
      <c r="P145" s="264"/>
      <c r="Q145" s="264"/>
      <c r="R145" s="264"/>
      <c r="S145" s="264"/>
      <c r="T145" s="264"/>
      <c r="U145" s="264"/>
      <c r="V145" s="264"/>
      <c r="W145" s="264"/>
      <c r="X145" s="264"/>
      <c r="Y145" s="264"/>
      <c r="Z145" s="264"/>
      <c r="AA145" s="264"/>
      <c r="AB145" s="264"/>
      <c r="AC145" s="264"/>
      <c r="AD145" s="264"/>
      <c r="AE145" s="264"/>
      <c r="AF145" s="264"/>
      <c r="AG145" s="264"/>
      <c r="AH145" s="264"/>
      <c r="AI145" s="264"/>
      <c r="AJ145" s="264"/>
      <c r="AK145" s="264"/>
      <c r="AL145" s="261"/>
      <c r="AM145" s="261"/>
      <c r="AP145" s="261"/>
    </row>
    <row r="146" spans="1:42" ht="15" customHeight="1">
      <c r="A146" s="138"/>
      <c r="C146" s="139"/>
      <c r="D146" s="124"/>
      <c r="E146" s="264"/>
      <c r="F146" s="264"/>
      <c r="G146" s="264"/>
      <c r="H146" s="264"/>
      <c r="I146" s="264"/>
      <c r="J146" s="264"/>
      <c r="K146" s="264"/>
      <c r="L146" s="264"/>
      <c r="M146" s="264"/>
      <c r="N146" s="264"/>
      <c r="O146" s="264"/>
      <c r="P146" s="264"/>
      <c r="Q146" s="264"/>
      <c r="R146" s="264"/>
      <c r="S146" s="264"/>
      <c r="T146" s="264"/>
      <c r="U146" s="264"/>
      <c r="V146" s="264"/>
      <c r="W146" s="264"/>
      <c r="X146" s="264"/>
      <c r="Y146" s="264"/>
      <c r="Z146" s="264"/>
      <c r="AA146" s="264"/>
      <c r="AB146" s="264"/>
      <c r="AC146" s="264"/>
      <c r="AD146" s="264"/>
      <c r="AE146" s="264"/>
      <c r="AF146" s="264"/>
      <c r="AG146" s="264"/>
      <c r="AH146" s="264"/>
      <c r="AI146" s="264"/>
      <c r="AJ146" s="264"/>
      <c r="AK146" s="264"/>
      <c r="AL146" s="261"/>
      <c r="AM146" s="261"/>
      <c r="AP146" s="261"/>
    </row>
    <row r="147" spans="1:42" ht="15" customHeight="1">
      <c r="A147" s="138"/>
      <c r="B147" s="124"/>
      <c r="C147" s="139"/>
      <c r="D147" s="139"/>
      <c r="E147" s="263"/>
      <c r="F147" s="263"/>
      <c r="G147" s="263"/>
      <c r="H147" s="263"/>
      <c r="I147" s="263"/>
      <c r="J147" s="263"/>
      <c r="K147" s="263"/>
      <c r="L147" s="263"/>
      <c r="M147" s="263"/>
      <c r="N147" s="263"/>
      <c r="O147" s="263"/>
      <c r="P147" s="263"/>
      <c r="Q147" s="263"/>
      <c r="R147" s="263"/>
      <c r="S147" s="263"/>
      <c r="T147" s="263"/>
      <c r="U147" s="263"/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  <c r="AF147" s="263"/>
      <c r="AG147" s="263"/>
      <c r="AH147" s="263"/>
      <c r="AI147" s="263"/>
      <c r="AJ147" s="263"/>
      <c r="AK147" s="263"/>
      <c r="AL147" s="261"/>
      <c r="AM147" s="261"/>
      <c r="AP147" s="261"/>
    </row>
    <row r="148" spans="1:42" ht="15" customHeight="1">
      <c r="A148" s="137"/>
      <c r="C148" s="139"/>
      <c r="D148" s="12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1"/>
      <c r="AM148" s="261"/>
      <c r="AP148" s="261"/>
    </row>
    <row r="149" spans="1:42" ht="15" customHeight="1">
      <c r="A149" s="137"/>
      <c r="C149" s="139"/>
      <c r="D149" s="124"/>
      <c r="E149" s="264"/>
      <c r="F149" s="264"/>
      <c r="G149" s="264"/>
      <c r="H149" s="264"/>
      <c r="I149" s="264"/>
      <c r="J149" s="264"/>
      <c r="K149" s="264"/>
      <c r="L149" s="264"/>
      <c r="M149" s="264"/>
      <c r="N149" s="264"/>
      <c r="O149" s="264"/>
      <c r="P149" s="264"/>
      <c r="Q149" s="264"/>
      <c r="R149" s="264"/>
      <c r="S149" s="264"/>
      <c r="T149" s="264"/>
      <c r="U149" s="264"/>
      <c r="V149" s="264"/>
      <c r="W149" s="264"/>
      <c r="X149" s="264"/>
      <c r="Y149" s="264"/>
      <c r="Z149" s="264"/>
      <c r="AA149" s="264"/>
      <c r="AB149" s="264"/>
      <c r="AC149" s="264"/>
      <c r="AD149" s="264"/>
      <c r="AE149" s="264"/>
      <c r="AF149" s="264"/>
      <c r="AG149" s="264"/>
      <c r="AH149" s="264"/>
      <c r="AI149" s="264"/>
      <c r="AJ149" s="264"/>
      <c r="AK149" s="264"/>
      <c r="AL149" s="261"/>
      <c r="AM149" s="261"/>
      <c r="AP149" s="261"/>
    </row>
    <row r="150" spans="1:42" ht="15" customHeight="1">
      <c r="A150" s="137"/>
      <c r="C150" s="139"/>
      <c r="D150" s="124"/>
      <c r="E150" s="264"/>
      <c r="F150" s="264"/>
      <c r="G150" s="264"/>
      <c r="H150" s="264"/>
      <c r="I150" s="264"/>
      <c r="J150" s="264"/>
      <c r="K150" s="264"/>
      <c r="L150" s="264"/>
      <c r="M150" s="264"/>
      <c r="N150" s="264"/>
      <c r="O150" s="264"/>
      <c r="P150" s="264"/>
      <c r="Q150" s="264"/>
      <c r="R150" s="264"/>
      <c r="S150" s="264"/>
      <c r="T150" s="264"/>
      <c r="U150" s="264"/>
      <c r="V150" s="264"/>
      <c r="W150" s="264"/>
      <c r="X150" s="264"/>
      <c r="Y150" s="264"/>
      <c r="Z150" s="264"/>
      <c r="AA150" s="264"/>
      <c r="AB150" s="264"/>
      <c r="AC150" s="264"/>
      <c r="AD150" s="264"/>
      <c r="AE150" s="264"/>
      <c r="AF150" s="264"/>
      <c r="AG150" s="264"/>
      <c r="AH150" s="264"/>
      <c r="AI150" s="264"/>
      <c r="AJ150" s="264"/>
      <c r="AK150" s="264"/>
      <c r="AL150" s="261"/>
      <c r="AM150" s="261"/>
      <c r="AP150" s="261"/>
    </row>
    <row r="151" spans="1:42" ht="15" customHeight="1">
      <c r="A151" s="137"/>
      <c r="C151" s="139"/>
      <c r="D151" s="124"/>
      <c r="E151" s="264"/>
      <c r="F151" s="264"/>
      <c r="G151" s="264"/>
      <c r="H151" s="264"/>
      <c r="I151" s="264"/>
      <c r="J151" s="264"/>
      <c r="K151" s="264"/>
      <c r="L151" s="264"/>
      <c r="M151" s="264"/>
      <c r="N151" s="264"/>
      <c r="O151" s="264"/>
      <c r="P151" s="264"/>
      <c r="Q151" s="264"/>
      <c r="R151" s="264"/>
      <c r="S151" s="264"/>
      <c r="T151" s="264"/>
      <c r="U151" s="264"/>
      <c r="V151" s="264"/>
      <c r="W151" s="264"/>
      <c r="X151" s="264"/>
      <c r="Y151" s="264"/>
      <c r="Z151" s="264"/>
      <c r="AA151" s="264"/>
      <c r="AB151" s="264"/>
      <c r="AC151" s="264"/>
      <c r="AD151" s="264"/>
      <c r="AE151" s="264"/>
      <c r="AF151" s="264"/>
      <c r="AG151" s="264"/>
      <c r="AH151" s="264"/>
      <c r="AI151" s="264"/>
      <c r="AJ151" s="264"/>
      <c r="AK151" s="264"/>
      <c r="AL151" s="261"/>
      <c r="AM151" s="261"/>
      <c r="AP151" s="261"/>
    </row>
    <row r="152" spans="1:42" ht="15" customHeight="1">
      <c r="A152" s="140"/>
      <c r="B152" s="124"/>
      <c r="C152" s="139"/>
      <c r="D152" s="139"/>
      <c r="E152" s="263"/>
      <c r="F152" s="263"/>
      <c r="G152" s="263"/>
      <c r="H152" s="263"/>
      <c r="I152" s="263"/>
      <c r="J152" s="263"/>
      <c r="K152" s="263"/>
      <c r="L152" s="263"/>
      <c r="M152" s="263"/>
      <c r="N152" s="263"/>
      <c r="O152" s="263"/>
      <c r="P152" s="263"/>
      <c r="Q152" s="263"/>
      <c r="R152" s="263"/>
      <c r="S152" s="263"/>
      <c r="T152" s="263"/>
      <c r="U152" s="263"/>
      <c r="V152" s="263"/>
      <c r="W152" s="263"/>
      <c r="X152" s="263"/>
      <c r="Y152" s="263"/>
      <c r="Z152" s="263"/>
      <c r="AA152" s="263"/>
      <c r="AB152" s="263"/>
      <c r="AC152" s="263"/>
      <c r="AD152" s="263"/>
      <c r="AE152" s="263"/>
      <c r="AF152" s="263"/>
      <c r="AG152" s="263"/>
      <c r="AH152" s="263"/>
      <c r="AI152" s="263"/>
      <c r="AJ152" s="263"/>
      <c r="AK152" s="263"/>
      <c r="AL152" s="261"/>
      <c r="AM152" s="261"/>
      <c r="AP152" s="261"/>
    </row>
    <row r="153" spans="1:42" s="124" customFormat="1" ht="15" customHeight="1">
      <c r="A153" s="135"/>
      <c r="C153" s="139"/>
      <c r="D153" s="139"/>
      <c r="E153" s="263"/>
      <c r="F153" s="263"/>
      <c r="G153" s="263"/>
      <c r="H153" s="263"/>
      <c r="I153" s="263"/>
      <c r="J153" s="263"/>
      <c r="K153" s="263"/>
      <c r="L153" s="263"/>
      <c r="M153" s="263"/>
      <c r="N153" s="263"/>
      <c r="O153" s="263"/>
      <c r="P153" s="263"/>
      <c r="Q153" s="263"/>
      <c r="R153" s="263"/>
      <c r="S153" s="263"/>
      <c r="T153" s="263"/>
      <c r="U153" s="263"/>
      <c r="V153" s="263"/>
      <c r="W153" s="263"/>
      <c r="X153" s="263"/>
      <c r="Y153" s="263"/>
      <c r="Z153" s="263"/>
      <c r="AA153" s="263"/>
      <c r="AB153" s="263"/>
      <c r="AC153" s="263"/>
      <c r="AD153" s="263"/>
      <c r="AE153" s="263"/>
      <c r="AF153" s="263"/>
      <c r="AG153" s="263"/>
      <c r="AH153" s="263"/>
      <c r="AI153" s="263"/>
      <c r="AJ153" s="263"/>
      <c r="AK153" s="263"/>
      <c r="AL153" s="261"/>
      <c r="AM153" s="261"/>
      <c r="AN153" s="354"/>
      <c r="AP153" s="261"/>
    </row>
    <row r="154" spans="1:42" s="124" customFormat="1" ht="15" customHeight="1">
      <c r="A154" s="137"/>
      <c r="B154" s="102"/>
      <c r="C154" s="141"/>
      <c r="D154" s="102"/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71"/>
      <c r="AM154" s="271"/>
      <c r="AN154" s="354"/>
      <c r="AO154" s="102"/>
      <c r="AP154" s="271"/>
    </row>
    <row r="155" spans="1:42" s="124" customFormat="1" ht="15" customHeight="1">
      <c r="A155" s="137"/>
      <c r="B155" s="102"/>
      <c r="C155" s="141"/>
      <c r="D155" s="102"/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71"/>
      <c r="AM155" s="271"/>
      <c r="AN155" s="354"/>
      <c r="AO155" s="102"/>
      <c r="AP155" s="271"/>
    </row>
    <row r="156" spans="1:42" s="124" customFormat="1" ht="15" customHeight="1">
      <c r="A156" s="102"/>
      <c r="C156" s="136"/>
      <c r="D156" s="136"/>
      <c r="E156" s="262"/>
      <c r="F156" s="262"/>
      <c r="G156" s="262"/>
      <c r="H156" s="262"/>
      <c r="I156" s="262"/>
      <c r="J156" s="262"/>
      <c r="K156" s="262"/>
      <c r="L156" s="262"/>
      <c r="M156" s="262"/>
      <c r="N156" s="262"/>
      <c r="O156" s="262"/>
      <c r="P156" s="262"/>
      <c r="Q156" s="262"/>
      <c r="R156" s="262"/>
      <c r="S156" s="262"/>
      <c r="T156" s="262"/>
      <c r="U156" s="262"/>
      <c r="V156" s="262"/>
      <c r="W156" s="262"/>
      <c r="X156" s="262"/>
      <c r="Y156" s="262"/>
      <c r="Z156" s="262"/>
      <c r="AA156" s="262"/>
      <c r="AB156" s="262"/>
      <c r="AC156" s="262"/>
      <c r="AD156" s="262"/>
      <c r="AE156" s="262"/>
      <c r="AF156" s="262"/>
      <c r="AG156" s="262"/>
      <c r="AH156" s="262"/>
      <c r="AI156" s="262"/>
      <c r="AJ156" s="262"/>
      <c r="AK156" s="262"/>
      <c r="AL156" s="270"/>
      <c r="AM156" s="270"/>
      <c r="AN156" s="354"/>
      <c r="AO156" s="102"/>
      <c r="AP156" s="270"/>
    </row>
    <row r="157" spans="1:42" s="124" customFormat="1" ht="15" customHeight="1">
      <c r="A157" s="102"/>
      <c r="C157" s="136"/>
      <c r="D157" s="136"/>
      <c r="E157" s="262"/>
      <c r="F157" s="262"/>
      <c r="G157" s="262"/>
      <c r="H157" s="262"/>
      <c r="I157" s="262"/>
      <c r="J157" s="262"/>
      <c r="K157" s="262"/>
      <c r="L157" s="262"/>
      <c r="M157" s="262"/>
      <c r="N157" s="262"/>
      <c r="O157" s="262"/>
      <c r="P157" s="262"/>
      <c r="Q157" s="262"/>
      <c r="R157" s="262"/>
      <c r="S157" s="262"/>
      <c r="T157" s="262"/>
      <c r="U157" s="262"/>
      <c r="V157" s="262"/>
      <c r="W157" s="262"/>
      <c r="X157" s="262"/>
      <c r="Y157" s="262"/>
      <c r="Z157" s="262"/>
      <c r="AA157" s="262"/>
      <c r="AB157" s="262"/>
      <c r="AC157" s="262"/>
      <c r="AD157" s="262"/>
      <c r="AE157" s="262"/>
      <c r="AF157" s="262"/>
      <c r="AG157" s="262"/>
      <c r="AH157" s="262"/>
      <c r="AI157" s="262"/>
      <c r="AJ157" s="262"/>
      <c r="AK157" s="262"/>
      <c r="AL157" s="270"/>
      <c r="AM157" s="270"/>
      <c r="AN157" s="354"/>
      <c r="AO157" s="102"/>
      <c r="AP157" s="270"/>
    </row>
    <row r="158" spans="1:42" s="124" customFormat="1" ht="15" customHeight="1">
      <c r="A158" s="102"/>
      <c r="B158" s="102"/>
      <c r="C158" s="136"/>
      <c r="D158" s="136"/>
      <c r="E158" s="262"/>
      <c r="F158" s="262"/>
      <c r="G158" s="262"/>
      <c r="H158" s="262"/>
      <c r="I158" s="262"/>
      <c r="J158" s="262"/>
      <c r="K158" s="262"/>
      <c r="L158" s="262"/>
      <c r="M158" s="262"/>
      <c r="N158" s="262"/>
      <c r="O158" s="262"/>
      <c r="P158" s="262"/>
      <c r="Q158" s="262"/>
      <c r="R158" s="262"/>
      <c r="S158" s="262"/>
      <c r="T158" s="262"/>
      <c r="U158" s="262"/>
      <c r="V158" s="262"/>
      <c r="W158" s="262"/>
      <c r="X158" s="262"/>
      <c r="Y158" s="262"/>
      <c r="Z158" s="262"/>
      <c r="AA158" s="262"/>
      <c r="AB158" s="262"/>
      <c r="AC158" s="262"/>
      <c r="AD158" s="262"/>
      <c r="AE158" s="262"/>
      <c r="AF158" s="262"/>
      <c r="AG158" s="262"/>
      <c r="AH158" s="262"/>
      <c r="AI158" s="262"/>
      <c r="AJ158" s="262"/>
      <c r="AK158" s="262"/>
      <c r="AL158" s="270"/>
      <c r="AM158" s="270"/>
      <c r="AN158" s="354"/>
      <c r="AO158" s="102"/>
      <c r="AP158" s="270"/>
    </row>
    <row r="159" spans="1:42" s="124" customFormat="1" ht="15" customHeight="1">
      <c r="A159" s="102"/>
      <c r="B159" s="102"/>
      <c r="D159" s="102"/>
      <c r="E159" s="265"/>
      <c r="F159" s="265"/>
      <c r="G159" s="265"/>
      <c r="H159" s="265"/>
      <c r="I159" s="265"/>
      <c r="J159" s="265"/>
      <c r="K159" s="265"/>
      <c r="L159" s="265"/>
      <c r="M159" s="265"/>
      <c r="N159" s="265"/>
      <c r="O159" s="265"/>
      <c r="P159" s="265"/>
      <c r="Q159" s="265"/>
      <c r="R159" s="265"/>
      <c r="S159" s="265"/>
      <c r="T159" s="265"/>
      <c r="U159" s="265"/>
      <c r="V159" s="265"/>
      <c r="W159" s="265"/>
      <c r="X159" s="265"/>
      <c r="Y159" s="265"/>
      <c r="Z159" s="265"/>
      <c r="AA159" s="265"/>
      <c r="AB159" s="265"/>
      <c r="AC159" s="265"/>
      <c r="AD159" s="265"/>
      <c r="AE159" s="265"/>
      <c r="AF159" s="265"/>
      <c r="AG159" s="265"/>
      <c r="AH159" s="265"/>
      <c r="AI159" s="265"/>
      <c r="AJ159" s="265"/>
      <c r="AK159" s="265"/>
      <c r="AL159" s="271"/>
      <c r="AM159" s="271"/>
      <c r="AN159" s="354"/>
      <c r="AO159" s="102"/>
      <c r="AP159" s="271"/>
    </row>
    <row r="160" spans="1:42" s="124" customFormat="1" ht="15" customHeight="1">
      <c r="A160" s="102"/>
      <c r="B160" s="102"/>
      <c r="C160" s="142"/>
      <c r="D160" s="102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  <c r="AK160" s="265"/>
      <c r="AL160" s="271"/>
      <c r="AM160" s="271"/>
      <c r="AN160" s="354"/>
      <c r="AO160" s="102"/>
      <c r="AP160" s="271"/>
    </row>
    <row r="163" spans="1:42" s="124" customFormat="1" ht="15" customHeight="1">
      <c r="A163" s="102"/>
      <c r="B163" s="102"/>
      <c r="C163" s="102"/>
      <c r="D163" s="102"/>
      <c r="E163" s="265"/>
      <c r="F163" s="265"/>
      <c r="G163" s="265"/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65"/>
      <c r="T163" s="265"/>
      <c r="U163" s="265"/>
      <c r="V163" s="265"/>
      <c r="W163" s="265"/>
      <c r="X163" s="265"/>
      <c r="Y163" s="265"/>
      <c r="Z163" s="265"/>
      <c r="AA163" s="265"/>
      <c r="AB163" s="265"/>
      <c r="AC163" s="265"/>
      <c r="AD163" s="265"/>
      <c r="AE163" s="265"/>
      <c r="AF163" s="265"/>
      <c r="AG163" s="265"/>
      <c r="AH163" s="265"/>
      <c r="AI163" s="265"/>
      <c r="AJ163" s="265"/>
      <c r="AK163" s="265"/>
      <c r="AL163" s="271"/>
      <c r="AM163" s="271"/>
      <c r="AN163" s="354"/>
      <c r="AO163" s="102"/>
      <c r="AP163" s="271"/>
    </row>
  </sheetData>
  <autoFilter ref="A5:AO137" xr:uid="{00000000-0009-0000-0000-000007000000}">
    <filterColumn colId="0">
      <filters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6"/>
        <filter val="7"/>
        <filter val="8"/>
        <filter val="9"/>
        <filter val="II"/>
        <filter val="III"/>
        <filter val="IV"/>
        <filter val="IX"/>
        <filter val="V"/>
        <filter val="VI"/>
        <filter val="VII"/>
        <filter val="VIII"/>
        <filter val="x"/>
      </filters>
    </filterColumn>
  </autoFilter>
  <mergeCells count="5">
    <mergeCell ref="A1:AO1"/>
    <mergeCell ref="AN3:AN4"/>
    <mergeCell ref="AO3:AO4"/>
    <mergeCell ref="E3:AM3"/>
    <mergeCell ref="A2:AO2"/>
  </mergeCells>
  <phoneticPr fontId="18" type="noConversion"/>
  <printOptions horizontalCentered="1"/>
  <pageMargins left="0.27559055118110237" right="0.19685039370078741" top="0.59055118110236227" bottom="0.43307086614173229" header="0.51181102362204722" footer="0.51181102362204722"/>
  <pageSetup paperSize="8" scale="5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 filterMode="1">
    <pageSetUpPr fitToPage="1"/>
  </sheetPr>
  <dimension ref="A1:UW197"/>
  <sheetViews>
    <sheetView zoomScale="70" zoomScaleNormal="70" workbookViewId="0">
      <pane xSplit="3" ySplit="6" topLeftCell="N121" activePane="bottomRight" state="frozen"/>
      <selection activeCell="G24" sqref="G24"/>
      <selection pane="topRight" activeCell="G24" sqref="G24"/>
      <selection pane="bottomLeft" activeCell="G24" sqref="G24"/>
      <selection pane="bottomRight" activeCell="N3" sqref="N1:N1048576"/>
    </sheetView>
  </sheetViews>
  <sheetFormatPr defaultRowHeight="15.6"/>
  <cols>
    <col min="1" max="1" width="5.44140625" style="174" customWidth="1"/>
    <col min="2" max="2" width="38.6640625" style="73" customWidth="1"/>
    <col min="3" max="13" width="12.109375" style="73" customWidth="1"/>
    <col min="14" max="14" width="9.109375" style="345" customWidth="1"/>
    <col min="15" max="15" width="14.33203125" style="73" bestFit="1" customWidth="1"/>
    <col min="16" max="16" width="9.109375" style="73"/>
    <col min="17" max="17" width="9.33203125" style="73" customWidth="1"/>
    <col min="18" max="18" width="9.109375" style="73"/>
    <col min="19" max="19" width="16.5546875" style="73" bestFit="1" customWidth="1"/>
    <col min="20" max="218" width="9.109375" style="73"/>
    <col min="219" max="219" width="5.44140625" style="73" customWidth="1"/>
    <col min="220" max="220" width="38.6640625" style="73" customWidth="1"/>
    <col min="221" max="221" width="8.44140625" style="73" customWidth="1"/>
    <col min="222" max="226" width="7" style="73" customWidth="1"/>
    <col min="227" max="227" width="8" style="73" customWidth="1"/>
    <col min="228" max="228" width="7" style="73" customWidth="1"/>
    <col min="229" max="229" width="7.6640625" style="73" customWidth="1"/>
    <col min="230" max="246" width="7" style="73" customWidth="1"/>
    <col min="247" max="247" width="7.109375" style="73" customWidth="1"/>
    <col min="248" max="248" width="6.6640625" style="73" customWidth="1"/>
    <col min="249" max="249" width="11.44140625" style="73" customWidth="1"/>
    <col min="250" max="250" width="14.33203125" style="73" customWidth="1"/>
    <col min="251" max="251" width="9.109375" style="73"/>
    <col min="252" max="253" width="11.109375" style="73" customWidth="1"/>
    <col min="254" max="258" width="9.109375" style="73"/>
    <col min="259" max="260" width="7" style="73" customWidth="1"/>
    <col min="261" max="262" width="9.109375" style="73"/>
    <col min="263" max="264" width="7" style="73" customWidth="1"/>
    <col min="265" max="474" width="9.109375" style="73"/>
    <col min="475" max="475" width="5.44140625" style="73" customWidth="1"/>
    <col min="476" max="476" width="38.6640625" style="73" customWidth="1"/>
    <col min="477" max="477" width="8.44140625" style="73" customWidth="1"/>
    <col min="478" max="482" width="7" style="73" customWidth="1"/>
    <col min="483" max="483" width="8" style="73" customWidth="1"/>
    <col min="484" max="484" width="7" style="73" customWidth="1"/>
    <col min="485" max="485" width="7.6640625" style="73" customWidth="1"/>
    <col min="486" max="502" width="7" style="73" customWidth="1"/>
    <col min="503" max="503" width="7.109375" style="73" customWidth="1"/>
    <col min="504" max="504" width="6.6640625" style="73" customWidth="1"/>
    <col min="505" max="505" width="11.44140625" style="73" customWidth="1"/>
    <col min="506" max="506" width="14.33203125" style="73" customWidth="1"/>
    <col min="507" max="507" width="9.109375" style="73"/>
    <col min="508" max="509" width="11.109375" style="73" customWidth="1"/>
    <col min="510" max="514" width="9.109375" style="73"/>
    <col min="515" max="516" width="7" style="73" customWidth="1"/>
    <col min="517" max="518" width="9.109375" style="73"/>
    <col min="519" max="520" width="7" style="73" customWidth="1"/>
    <col min="521" max="568" width="9.109375" style="73"/>
    <col min="569" max="569" width="13.109375" style="73" customWidth="1"/>
    <col min="570" max="730" width="9.109375" style="73"/>
    <col min="731" max="731" width="5.44140625" style="73" customWidth="1"/>
    <col min="732" max="732" width="38.6640625" style="73" customWidth="1"/>
    <col min="733" max="733" width="8.44140625" style="73" customWidth="1"/>
    <col min="734" max="738" width="7" style="73" customWidth="1"/>
    <col min="739" max="739" width="8" style="73" customWidth="1"/>
    <col min="740" max="740" width="7" style="73" customWidth="1"/>
    <col min="741" max="741" width="7.6640625" style="73" customWidth="1"/>
    <col min="742" max="758" width="7" style="73" customWidth="1"/>
    <col min="759" max="759" width="7.109375" style="73" customWidth="1"/>
    <col min="760" max="760" width="6.6640625" style="73" customWidth="1"/>
    <col min="761" max="761" width="11.44140625" style="73" customWidth="1"/>
    <col min="762" max="762" width="14.33203125" style="73" customWidth="1"/>
    <col min="763" max="763" width="9.109375" style="73"/>
    <col min="764" max="765" width="11.109375" style="73" customWidth="1"/>
    <col min="766" max="770" width="9.109375" style="73"/>
    <col min="771" max="772" width="7" style="73" customWidth="1"/>
    <col min="773" max="774" width="9.109375" style="73"/>
    <col min="775" max="776" width="7" style="73" customWidth="1"/>
    <col min="777" max="986" width="9.109375" style="73"/>
    <col min="987" max="987" width="5.44140625" style="73" customWidth="1"/>
    <col min="988" max="988" width="38.6640625" style="73" customWidth="1"/>
    <col min="989" max="989" width="8.44140625" style="73" customWidth="1"/>
    <col min="990" max="994" width="7" style="73" customWidth="1"/>
    <col min="995" max="995" width="8" style="73" customWidth="1"/>
    <col min="996" max="996" width="7" style="73" customWidth="1"/>
    <col min="997" max="997" width="7.6640625" style="73" customWidth="1"/>
    <col min="998" max="1014" width="7" style="73" customWidth="1"/>
    <col min="1015" max="1015" width="7.109375" style="73" customWidth="1"/>
    <col min="1016" max="1016" width="6.6640625" style="73" customWidth="1"/>
    <col min="1017" max="1017" width="11.44140625" style="73" customWidth="1"/>
    <col min="1018" max="1018" width="14.33203125" style="73" customWidth="1"/>
    <col min="1019" max="1019" width="9.109375" style="73"/>
    <col min="1020" max="1021" width="11.109375" style="73" customWidth="1"/>
    <col min="1022" max="1026" width="9.109375" style="73"/>
    <col min="1027" max="1028" width="7" style="73" customWidth="1"/>
    <col min="1029" max="1030" width="9.109375" style="73"/>
    <col min="1031" max="1032" width="7" style="73" customWidth="1"/>
    <col min="1033" max="1242" width="9.109375" style="73"/>
    <col min="1243" max="1243" width="5.44140625" style="73" customWidth="1"/>
    <col min="1244" max="1244" width="38.6640625" style="73" customWidth="1"/>
    <col min="1245" max="1245" width="8.44140625" style="73" customWidth="1"/>
    <col min="1246" max="1250" width="7" style="73" customWidth="1"/>
    <col min="1251" max="1251" width="8" style="73" customWidth="1"/>
    <col min="1252" max="1252" width="7" style="73" customWidth="1"/>
    <col min="1253" max="1253" width="7.6640625" style="73" customWidth="1"/>
    <col min="1254" max="1270" width="7" style="73" customWidth="1"/>
    <col min="1271" max="1271" width="7.109375" style="73" customWidth="1"/>
    <col min="1272" max="1272" width="6.6640625" style="73" customWidth="1"/>
    <col min="1273" max="1273" width="11.44140625" style="73" customWidth="1"/>
    <col min="1274" max="1274" width="14.33203125" style="73" customWidth="1"/>
    <col min="1275" max="1275" width="9.109375" style="73"/>
    <col min="1276" max="1277" width="11.109375" style="73" customWidth="1"/>
    <col min="1278" max="1282" width="9.109375" style="73"/>
    <col min="1283" max="1284" width="7" style="73" customWidth="1"/>
    <col min="1285" max="1286" width="9.109375" style="73"/>
    <col min="1287" max="1288" width="7" style="73" customWidth="1"/>
    <col min="1289" max="1498" width="9.109375" style="73"/>
    <col min="1499" max="1499" width="5.44140625" style="73" customWidth="1"/>
    <col min="1500" max="1500" width="38.6640625" style="73" customWidth="1"/>
    <col min="1501" max="1501" width="8.44140625" style="73" customWidth="1"/>
    <col min="1502" max="1506" width="7" style="73" customWidth="1"/>
    <col min="1507" max="1507" width="8" style="73" customWidth="1"/>
    <col min="1508" max="1508" width="7" style="73" customWidth="1"/>
    <col min="1509" max="1509" width="7.6640625" style="73" customWidth="1"/>
    <col min="1510" max="1526" width="7" style="73" customWidth="1"/>
    <col min="1527" max="1527" width="7.109375" style="73" customWidth="1"/>
    <col min="1528" max="1528" width="6.6640625" style="73" customWidth="1"/>
    <col min="1529" max="1529" width="11.44140625" style="73" customWidth="1"/>
    <col min="1530" max="1530" width="14.33203125" style="73" customWidth="1"/>
    <col min="1531" max="1531" width="9.109375" style="73"/>
    <col min="1532" max="1533" width="11.109375" style="73" customWidth="1"/>
    <col min="1534" max="1538" width="9.109375" style="73"/>
    <col min="1539" max="1540" width="7" style="73" customWidth="1"/>
    <col min="1541" max="1542" width="9.109375" style="73"/>
    <col min="1543" max="1544" width="7" style="73" customWidth="1"/>
    <col min="1545" max="1754" width="9.109375" style="73"/>
    <col min="1755" max="1755" width="5.44140625" style="73" customWidth="1"/>
    <col min="1756" max="1756" width="38.6640625" style="73" customWidth="1"/>
    <col min="1757" max="1757" width="8.44140625" style="73" customWidth="1"/>
    <col min="1758" max="1762" width="7" style="73" customWidth="1"/>
    <col min="1763" max="1763" width="8" style="73" customWidth="1"/>
    <col min="1764" max="1764" width="7" style="73" customWidth="1"/>
    <col min="1765" max="1765" width="7.6640625" style="73" customWidth="1"/>
    <col min="1766" max="1782" width="7" style="73" customWidth="1"/>
    <col min="1783" max="1783" width="7.109375" style="73" customWidth="1"/>
    <col min="1784" max="1784" width="6.6640625" style="73" customWidth="1"/>
    <col min="1785" max="1785" width="11.44140625" style="73" customWidth="1"/>
    <col min="1786" max="1786" width="14.33203125" style="73" customWidth="1"/>
    <col min="1787" max="1787" width="9.109375" style="73"/>
    <col min="1788" max="1789" width="11.109375" style="73" customWidth="1"/>
    <col min="1790" max="1794" width="9.109375" style="73"/>
    <col min="1795" max="1796" width="7" style="73" customWidth="1"/>
    <col min="1797" max="1798" width="9.109375" style="73"/>
    <col min="1799" max="1800" width="7" style="73" customWidth="1"/>
    <col min="1801" max="2010" width="9.109375" style="73"/>
    <col min="2011" max="2011" width="5.44140625" style="73" customWidth="1"/>
    <col min="2012" max="2012" width="38.6640625" style="73" customWidth="1"/>
    <col min="2013" max="2013" width="8.44140625" style="73" customWidth="1"/>
    <col min="2014" max="2018" width="7" style="73" customWidth="1"/>
    <col min="2019" max="2019" width="8" style="73" customWidth="1"/>
    <col min="2020" max="2020" width="7" style="73" customWidth="1"/>
    <col min="2021" max="2021" width="7.6640625" style="73" customWidth="1"/>
    <col min="2022" max="2038" width="7" style="73" customWidth="1"/>
    <col min="2039" max="2039" width="7.109375" style="73" customWidth="1"/>
    <col min="2040" max="2040" width="6.6640625" style="73" customWidth="1"/>
    <col min="2041" max="2041" width="11.44140625" style="73" customWidth="1"/>
    <col min="2042" max="2042" width="14.33203125" style="73" customWidth="1"/>
    <col min="2043" max="2043" width="9.109375" style="73"/>
    <col min="2044" max="2045" width="11.109375" style="73" customWidth="1"/>
    <col min="2046" max="2050" width="9.109375" style="73"/>
    <col min="2051" max="2052" width="7" style="73" customWidth="1"/>
    <col min="2053" max="2054" width="9.109375" style="73"/>
    <col min="2055" max="2056" width="7" style="73" customWidth="1"/>
    <col min="2057" max="2266" width="9.109375" style="73"/>
    <col min="2267" max="2267" width="5.44140625" style="73" customWidth="1"/>
    <col min="2268" max="2268" width="38.6640625" style="73" customWidth="1"/>
    <col min="2269" max="2269" width="8.44140625" style="73" customWidth="1"/>
    <col min="2270" max="2274" width="7" style="73" customWidth="1"/>
    <col min="2275" max="2275" width="8" style="73" customWidth="1"/>
    <col min="2276" max="2276" width="7" style="73" customWidth="1"/>
    <col min="2277" max="2277" width="7.6640625" style="73" customWidth="1"/>
    <col min="2278" max="2294" width="7" style="73" customWidth="1"/>
    <col min="2295" max="2295" width="7.109375" style="73" customWidth="1"/>
    <col min="2296" max="2296" width="6.6640625" style="73" customWidth="1"/>
    <col min="2297" max="2297" width="11.44140625" style="73" customWidth="1"/>
    <col min="2298" max="2298" width="14.33203125" style="73" customWidth="1"/>
    <col min="2299" max="2299" width="9.109375" style="73"/>
    <col min="2300" max="2301" width="11.109375" style="73" customWidth="1"/>
    <col min="2302" max="2306" width="9.109375" style="73"/>
    <col min="2307" max="2308" width="7" style="73" customWidth="1"/>
    <col min="2309" max="2310" width="9.109375" style="73"/>
    <col min="2311" max="2312" width="7" style="73" customWidth="1"/>
    <col min="2313" max="2522" width="9.109375" style="73"/>
    <col min="2523" max="2523" width="5.44140625" style="73" customWidth="1"/>
    <col min="2524" max="2524" width="38.6640625" style="73" customWidth="1"/>
    <col min="2525" max="2525" width="8.44140625" style="73" customWidth="1"/>
    <col min="2526" max="2530" width="7" style="73" customWidth="1"/>
    <col min="2531" max="2531" width="8" style="73" customWidth="1"/>
    <col min="2532" max="2532" width="7" style="73" customWidth="1"/>
    <col min="2533" max="2533" width="7.6640625" style="73" customWidth="1"/>
    <col min="2534" max="2550" width="7" style="73" customWidth="1"/>
    <col min="2551" max="2551" width="7.109375" style="73" customWidth="1"/>
    <col min="2552" max="2552" width="6.6640625" style="73" customWidth="1"/>
    <col min="2553" max="2553" width="11.44140625" style="73" customWidth="1"/>
    <col min="2554" max="2554" width="14.33203125" style="73" customWidth="1"/>
    <col min="2555" max="2555" width="9.109375" style="73"/>
    <col min="2556" max="2557" width="11.109375" style="73" customWidth="1"/>
    <col min="2558" max="2562" width="9.109375" style="73"/>
    <col min="2563" max="2564" width="7" style="73" customWidth="1"/>
    <col min="2565" max="2566" width="9.109375" style="73"/>
    <col min="2567" max="2568" width="7" style="73" customWidth="1"/>
    <col min="2569" max="2778" width="9.109375" style="73"/>
    <col min="2779" max="2779" width="5.44140625" style="73" customWidth="1"/>
    <col min="2780" max="2780" width="38.6640625" style="73" customWidth="1"/>
    <col min="2781" max="2781" width="8.44140625" style="73" customWidth="1"/>
    <col min="2782" max="2786" width="7" style="73" customWidth="1"/>
    <col min="2787" max="2787" width="8" style="73" customWidth="1"/>
    <col min="2788" max="2788" width="7" style="73" customWidth="1"/>
    <col min="2789" max="2789" width="7.6640625" style="73" customWidth="1"/>
    <col min="2790" max="2806" width="7" style="73" customWidth="1"/>
    <col min="2807" max="2807" width="7.109375" style="73" customWidth="1"/>
    <col min="2808" max="2808" width="6.6640625" style="73" customWidth="1"/>
    <col min="2809" max="2809" width="11.44140625" style="73" customWidth="1"/>
    <col min="2810" max="2810" width="14.33203125" style="73" customWidth="1"/>
    <col min="2811" max="2811" width="9.109375" style="73"/>
    <col min="2812" max="2813" width="11.109375" style="73" customWidth="1"/>
    <col min="2814" max="2818" width="9.109375" style="73"/>
    <col min="2819" max="2820" width="7" style="73" customWidth="1"/>
    <col min="2821" max="2822" width="9.109375" style="73"/>
    <col min="2823" max="2824" width="7" style="73" customWidth="1"/>
    <col min="2825" max="3034" width="9.109375" style="73"/>
    <col min="3035" max="3035" width="5.44140625" style="73" customWidth="1"/>
    <col min="3036" max="3036" width="38.6640625" style="73" customWidth="1"/>
    <col min="3037" max="3037" width="8.44140625" style="73" customWidth="1"/>
    <col min="3038" max="3042" width="7" style="73" customWidth="1"/>
    <col min="3043" max="3043" width="8" style="73" customWidth="1"/>
    <col min="3044" max="3044" width="7" style="73" customWidth="1"/>
    <col min="3045" max="3045" width="7.6640625" style="73" customWidth="1"/>
    <col min="3046" max="3062" width="7" style="73" customWidth="1"/>
    <col min="3063" max="3063" width="7.109375" style="73" customWidth="1"/>
    <col min="3064" max="3064" width="6.6640625" style="73" customWidth="1"/>
    <col min="3065" max="3065" width="11.44140625" style="73" customWidth="1"/>
    <col min="3066" max="3066" width="14.33203125" style="73" customWidth="1"/>
    <col min="3067" max="3067" width="9.109375" style="73"/>
    <col min="3068" max="3069" width="11.109375" style="73" customWidth="1"/>
    <col min="3070" max="3074" width="9.109375" style="73"/>
    <col min="3075" max="3076" width="7" style="73" customWidth="1"/>
    <col min="3077" max="3078" width="9.109375" style="73"/>
    <col min="3079" max="3080" width="7" style="73" customWidth="1"/>
    <col min="3081" max="3290" width="9.109375" style="73"/>
    <col min="3291" max="3291" width="5.44140625" style="73" customWidth="1"/>
    <col min="3292" max="3292" width="38.6640625" style="73" customWidth="1"/>
    <col min="3293" max="3293" width="8.44140625" style="73" customWidth="1"/>
    <col min="3294" max="3298" width="7" style="73" customWidth="1"/>
    <col min="3299" max="3299" width="8" style="73" customWidth="1"/>
    <col min="3300" max="3300" width="7" style="73" customWidth="1"/>
    <col min="3301" max="3301" width="7.6640625" style="73" customWidth="1"/>
    <col min="3302" max="3318" width="7" style="73" customWidth="1"/>
    <col min="3319" max="3319" width="7.109375" style="73" customWidth="1"/>
    <col min="3320" max="3320" width="6.6640625" style="73" customWidth="1"/>
    <col min="3321" max="3321" width="11.44140625" style="73" customWidth="1"/>
    <col min="3322" max="3322" width="14.33203125" style="73" customWidth="1"/>
    <col min="3323" max="3323" width="9.109375" style="73"/>
    <col min="3324" max="3325" width="11.109375" style="73" customWidth="1"/>
    <col min="3326" max="3330" width="9.109375" style="73"/>
    <col min="3331" max="3332" width="7" style="73" customWidth="1"/>
    <col min="3333" max="3334" width="9.109375" style="73"/>
    <col min="3335" max="3336" width="7" style="73" customWidth="1"/>
    <col min="3337" max="3546" width="9.109375" style="73"/>
    <col min="3547" max="3547" width="5.44140625" style="73" customWidth="1"/>
    <col min="3548" max="3548" width="38.6640625" style="73" customWidth="1"/>
    <col min="3549" max="3549" width="8.44140625" style="73" customWidth="1"/>
    <col min="3550" max="3554" width="7" style="73" customWidth="1"/>
    <col min="3555" max="3555" width="8" style="73" customWidth="1"/>
    <col min="3556" max="3556" width="7" style="73" customWidth="1"/>
    <col min="3557" max="3557" width="7.6640625" style="73" customWidth="1"/>
    <col min="3558" max="3574" width="7" style="73" customWidth="1"/>
    <col min="3575" max="3575" width="7.109375" style="73" customWidth="1"/>
    <col min="3576" max="3576" width="6.6640625" style="73" customWidth="1"/>
    <col min="3577" max="3577" width="11.44140625" style="73" customWidth="1"/>
    <col min="3578" max="3578" width="14.33203125" style="73" customWidth="1"/>
    <col min="3579" max="3579" width="9.109375" style="73"/>
    <col min="3580" max="3581" width="11.109375" style="73" customWidth="1"/>
    <col min="3582" max="3586" width="9.109375" style="73"/>
    <col min="3587" max="3588" width="7" style="73" customWidth="1"/>
    <col min="3589" max="3590" width="9.109375" style="73"/>
    <col min="3591" max="3592" width="7" style="73" customWidth="1"/>
    <col min="3593" max="3802" width="9.109375" style="73"/>
    <col min="3803" max="3803" width="5.44140625" style="73" customWidth="1"/>
    <col min="3804" max="3804" width="38.6640625" style="73" customWidth="1"/>
    <col min="3805" max="3805" width="8.44140625" style="73" customWidth="1"/>
    <col min="3806" max="3810" width="7" style="73" customWidth="1"/>
    <col min="3811" max="3811" width="8" style="73" customWidth="1"/>
    <col min="3812" max="3812" width="7" style="73" customWidth="1"/>
    <col min="3813" max="3813" width="7.6640625" style="73" customWidth="1"/>
    <col min="3814" max="3830" width="7" style="73" customWidth="1"/>
    <col min="3831" max="3831" width="7.109375" style="73" customWidth="1"/>
    <col min="3832" max="3832" width="6.6640625" style="73" customWidth="1"/>
    <col min="3833" max="3833" width="11.44140625" style="73" customWidth="1"/>
    <col min="3834" max="3834" width="14.33203125" style="73" customWidth="1"/>
    <col min="3835" max="3835" width="9.109375" style="73"/>
    <col min="3836" max="3837" width="11.109375" style="73" customWidth="1"/>
    <col min="3838" max="3842" width="9.109375" style="73"/>
    <col min="3843" max="3844" width="7" style="73" customWidth="1"/>
    <col min="3845" max="3846" width="9.109375" style="73"/>
    <col min="3847" max="3848" width="7" style="73" customWidth="1"/>
    <col min="3849" max="4058" width="9.109375" style="73"/>
    <col min="4059" max="4059" width="5.44140625" style="73" customWidth="1"/>
    <col min="4060" max="4060" width="38.6640625" style="73" customWidth="1"/>
    <col min="4061" max="4061" width="8.44140625" style="73" customWidth="1"/>
    <col min="4062" max="4066" width="7" style="73" customWidth="1"/>
    <col min="4067" max="4067" width="8" style="73" customWidth="1"/>
    <col min="4068" max="4068" width="7" style="73" customWidth="1"/>
    <col min="4069" max="4069" width="7.6640625" style="73" customWidth="1"/>
    <col min="4070" max="4086" width="7" style="73" customWidth="1"/>
    <col min="4087" max="4087" width="7.109375" style="73" customWidth="1"/>
    <col min="4088" max="4088" width="6.6640625" style="73" customWidth="1"/>
    <col min="4089" max="4089" width="11.44140625" style="73" customWidth="1"/>
    <col min="4090" max="4090" width="14.33203125" style="73" customWidth="1"/>
    <col min="4091" max="4091" width="9.109375" style="73"/>
    <col min="4092" max="4093" width="11.109375" style="73" customWidth="1"/>
    <col min="4094" max="4098" width="9.109375" style="73"/>
    <col min="4099" max="4100" width="7" style="73" customWidth="1"/>
    <col min="4101" max="4102" width="9.109375" style="73"/>
    <col min="4103" max="4104" width="7" style="73" customWidth="1"/>
    <col min="4105" max="4314" width="9.109375" style="73"/>
    <col min="4315" max="4315" width="5.44140625" style="73" customWidth="1"/>
    <col min="4316" max="4316" width="38.6640625" style="73" customWidth="1"/>
    <col min="4317" max="4317" width="8.44140625" style="73" customWidth="1"/>
    <col min="4318" max="4322" width="7" style="73" customWidth="1"/>
    <col min="4323" max="4323" width="8" style="73" customWidth="1"/>
    <col min="4324" max="4324" width="7" style="73" customWidth="1"/>
    <col min="4325" max="4325" width="7.6640625" style="73" customWidth="1"/>
    <col min="4326" max="4342" width="7" style="73" customWidth="1"/>
    <col min="4343" max="4343" width="7.109375" style="73" customWidth="1"/>
    <col min="4344" max="4344" width="6.6640625" style="73" customWidth="1"/>
    <col min="4345" max="4345" width="11.44140625" style="73" customWidth="1"/>
    <col min="4346" max="4346" width="14.33203125" style="73" customWidth="1"/>
    <col min="4347" max="4347" width="9.109375" style="73"/>
    <col min="4348" max="4349" width="11.109375" style="73" customWidth="1"/>
    <col min="4350" max="4354" width="9.109375" style="73"/>
    <col min="4355" max="4356" width="7" style="73" customWidth="1"/>
    <col min="4357" max="4358" width="9.109375" style="73"/>
    <col min="4359" max="4360" width="7" style="73" customWidth="1"/>
    <col min="4361" max="4570" width="9.109375" style="73"/>
    <col min="4571" max="4571" width="5.44140625" style="73" customWidth="1"/>
    <col min="4572" max="4572" width="38.6640625" style="73" customWidth="1"/>
    <col min="4573" max="4573" width="8.44140625" style="73" customWidth="1"/>
    <col min="4574" max="4578" width="7" style="73" customWidth="1"/>
    <col min="4579" max="4579" width="8" style="73" customWidth="1"/>
    <col min="4580" max="4580" width="7" style="73" customWidth="1"/>
    <col min="4581" max="4581" width="7.6640625" style="73" customWidth="1"/>
    <col min="4582" max="4598" width="7" style="73" customWidth="1"/>
    <col min="4599" max="4599" width="7.109375" style="73" customWidth="1"/>
    <col min="4600" max="4600" width="6.6640625" style="73" customWidth="1"/>
    <col min="4601" max="4601" width="11.44140625" style="73" customWidth="1"/>
    <col min="4602" max="4602" width="14.33203125" style="73" customWidth="1"/>
    <col min="4603" max="4603" width="9.109375" style="73"/>
    <col min="4604" max="4605" width="11.109375" style="73" customWidth="1"/>
    <col min="4606" max="4610" width="9.109375" style="73"/>
    <col min="4611" max="4612" width="7" style="73" customWidth="1"/>
    <col min="4613" max="4614" width="9.109375" style="73"/>
    <col min="4615" max="4616" width="7" style="73" customWidth="1"/>
    <col min="4617" max="4826" width="9.109375" style="73"/>
    <col min="4827" max="4827" width="5.44140625" style="73" customWidth="1"/>
    <col min="4828" max="4828" width="38.6640625" style="73" customWidth="1"/>
    <col min="4829" max="4829" width="8.44140625" style="73" customWidth="1"/>
    <col min="4830" max="4834" width="7" style="73" customWidth="1"/>
    <col min="4835" max="4835" width="8" style="73" customWidth="1"/>
    <col min="4836" max="4836" width="7" style="73" customWidth="1"/>
    <col min="4837" max="4837" width="7.6640625" style="73" customWidth="1"/>
    <col min="4838" max="4854" width="7" style="73" customWidth="1"/>
    <col min="4855" max="4855" width="7.109375" style="73" customWidth="1"/>
    <col min="4856" max="4856" width="6.6640625" style="73" customWidth="1"/>
    <col min="4857" max="4857" width="11.44140625" style="73" customWidth="1"/>
    <col min="4858" max="4858" width="14.33203125" style="73" customWidth="1"/>
    <col min="4859" max="4859" width="9.109375" style="73"/>
    <col min="4860" max="4861" width="11.109375" style="73" customWidth="1"/>
    <col min="4862" max="4866" width="9.109375" style="73"/>
    <col min="4867" max="4868" width="7" style="73" customWidth="1"/>
    <col min="4869" max="4870" width="9.109375" style="73"/>
    <col min="4871" max="4872" width="7" style="73" customWidth="1"/>
    <col min="4873" max="5082" width="9.109375" style="73"/>
    <col min="5083" max="5083" width="5.44140625" style="73" customWidth="1"/>
    <col min="5084" max="5084" width="38.6640625" style="73" customWidth="1"/>
    <col min="5085" max="5085" width="8.44140625" style="73" customWidth="1"/>
    <col min="5086" max="5090" width="7" style="73" customWidth="1"/>
    <col min="5091" max="5091" width="8" style="73" customWidth="1"/>
    <col min="5092" max="5092" width="7" style="73" customWidth="1"/>
    <col min="5093" max="5093" width="7.6640625" style="73" customWidth="1"/>
    <col min="5094" max="5110" width="7" style="73" customWidth="1"/>
    <col min="5111" max="5111" width="7.109375" style="73" customWidth="1"/>
    <col min="5112" max="5112" width="6.6640625" style="73" customWidth="1"/>
    <col min="5113" max="5113" width="11.44140625" style="73" customWidth="1"/>
    <col min="5114" max="5114" width="14.33203125" style="73" customWidth="1"/>
    <col min="5115" max="5115" width="9.109375" style="73"/>
    <col min="5116" max="5117" width="11.109375" style="73" customWidth="1"/>
    <col min="5118" max="5122" width="9.109375" style="73"/>
    <col min="5123" max="5124" width="7" style="73" customWidth="1"/>
    <col min="5125" max="5126" width="9.109375" style="73"/>
    <col min="5127" max="5128" width="7" style="73" customWidth="1"/>
    <col min="5129" max="5338" width="9.109375" style="73"/>
    <col min="5339" max="5339" width="5.44140625" style="73" customWidth="1"/>
    <col min="5340" max="5340" width="38.6640625" style="73" customWidth="1"/>
    <col min="5341" max="5341" width="8.44140625" style="73" customWidth="1"/>
    <col min="5342" max="5346" width="7" style="73" customWidth="1"/>
    <col min="5347" max="5347" width="8" style="73" customWidth="1"/>
    <col min="5348" max="5348" width="7" style="73" customWidth="1"/>
    <col min="5349" max="5349" width="7.6640625" style="73" customWidth="1"/>
    <col min="5350" max="5366" width="7" style="73" customWidth="1"/>
    <col min="5367" max="5367" width="7.109375" style="73" customWidth="1"/>
    <col min="5368" max="5368" width="6.6640625" style="73" customWidth="1"/>
    <col min="5369" max="5369" width="11.44140625" style="73" customWidth="1"/>
    <col min="5370" max="5370" width="14.33203125" style="73" customWidth="1"/>
    <col min="5371" max="5371" width="9.109375" style="73"/>
    <col min="5372" max="5373" width="11.109375" style="73" customWidth="1"/>
    <col min="5374" max="5378" width="9.109375" style="73"/>
    <col min="5379" max="5380" width="7" style="73" customWidth="1"/>
    <col min="5381" max="5382" width="9.109375" style="73"/>
    <col min="5383" max="5384" width="7" style="73" customWidth="1"/>
    <col min="5385" max="5594" width="9.109375" style="73"/>
    <col min="5595" max="5595" width="5.44140625" style="73" customWidth="1"/>
    <col min="5596" max="5596" width="38.6640625" style="73" customWidth="1"/>
    <col min="5597" max="5597" width="8.44140625" style="73" customWidth="1"/>
    <col min="5598" max="5602" width="7" style="73" customWidth="1"/>
    <col min="5603" max="5603" width="8" style="73" customWidth="1"/>
    <col min="5604" max="5604" width="7" style="73" customWidth="1"/>
    <col min="5605" max="5605" width="7.6640625" style="73" customWidth="1"/>
    <col min="5606" max="5622" width="7" style="73" customWidth="1"/>
    <col min="5623" max="5623" width="7.109375" style="73" customWidth="1"/>
    <col min="5624" max="5624" width="6.6640625" style="73" customWidth="1"/>
    <col min="5625" max="5625" width="11.44140625" style="73" customWidth="1"/>
    <col min="5626" max="5626" width="14.33203125" style="73" customWidth="1"/>
    <col min="5627" max="5627" width="9.109375" style="73"/>
    <col min="5628" max="5629" width="11.109375" style="73" customWidth="1"/>
    <col min="5630" max="5634" width="9.109375" style="73"/>
    <col min="5635" max="5636" width="7" style="73" customWidth="1"/>
    <col min="5637" max="5638" width="9.109375" style="73"/>
    <col min="5639" max="5640" width="7" style="73" customWidth="1"/>
    <col min="5641" max="5850" width="9.109375" style="73"/>
    <col min="5851" max="5851" width="5.44140625" style="73" customWidth="1"/>
    <col min="5852" max="5852" width="38.6640625" style="73" customWidth="1"/>
    <col min="5853" max="5853" width="8.44140625" style="73" customWidth="1"/>
    <col min="5854" max="5858" width="7" style="73" customWidth="1"/>
    <col min="5859" max="5859" width="8" style="73" customWidth="1"/>
    <col min="5860" max="5860" width="7" style="73" customWidth="1"/>
    <col min="5861" max="5861" width="7.6640625" style="73" customWidth="1"/>
    <col min="5862" max="5878" width="7" style="73" customWidth="1"/>
    <col min="5879" max="5879" width="7.109375" style="73" customWidth="1"/>
    <col min="5880" max="5880" width="6.6640625" style="73" customWidth="1"/>
    <col min="5881" max="5881" width="11.44140625" style="73" customWidth="1"/>
    <col min="5882" max="5882" width="14.33203125" style="73" customWidth="1"/>
    <col min="5883" max="5883" width="9.109375" style="73"/>
    <col min="5884" max="5885" width="11.109375" style="73" customWidth="1"/>
    <col min="5886" max="5890" width="9.109375" style="73"/>
    <col min="5891" max="5892" width="7" style="73" customWidth="1"/>
    <col min="5893" max="5894" width="9.109375" style="73"/>
    <col min="5895" max="5896" width="7" style="73" customWidth="1"/>
    <col min="5897" max="6106" width="9.109375" style="73"/>
    <col min="6107" max="6107" width="5.44140625" style="73" customWidth="1"/>
    <col min="6108" max="6108" width="38.6640625" style="73" customWidth="1"/>
    <col min="6109" max="6109" width="8.44140625" style="73" customWidth="1"/>
    <col min="6110" max="6114" width="7" style="73" customWidth="1"/>
    <col min="6115" max="6115" width="8" style="73" customWidth="1"/>
    <col min="6116" max="6116" width="7" style="73" customWidth="1"/>
    <col min="6117" max="6117" width="7.6640625" style="73" customWidth="1"/>
    <col min="6118" max="6134" width="7" style="73" customWidth="1"/>
    <col min="6135" max="6135" width="7.109375" style="73" customWidth="1"/>
    <col min="6136" max="6136" width="6.6640625" style="73" customWidth="1"/>
    <col min="6137" max="6137" width="11.44140625" style="73" customWidth="1"/>
    <col min="6138" max="6138" width="14.33203125" style="73" customWidth="1"/>
    <col min="6139" max="6139" width="9.109375" style="73"/>
    <col min="6140" max="6141" width="11.109375" style="73" customWidth="1"/>
    <col min="6142" max="6146" width="9.109375" style="73"/>
    <col min="6147" max="6148" width="7" style="73" customWidth="1"/>
    <col min="6149" max="6150" width="9.109375" style="73"/>
    <col min="6151" max="6152" width="7" style="73" customWidth="1"/>
    <col min="6153" max="6362" width="9.109375" style="73"/>
    <col min="6363" max="6363" width="5.44140625" style="73" customWidth="1"/>
    <col min="6364" max="6364" width="38.6640625" style="73" customWidth="1"/>
    <col min="6365" max="6365" width="8.44140625" style="73" customWidth="1"/>
    <col min="6366" max="6370" width="7" style="73" customWidth="1"/>
    <col min="6371" max="6371" width="8" style="73" customWidth="1"/>
    <col min="6372" max="6372" width="7" style="73" customWidth="1"/>
    <col min="6373" max="6373" width="7.6640625" style="73" customWidth="1"/>
    <col min="6374" max="6390" width="7" style="73" customWidth="1"/>
    <col min="6391" max="6391" width="7.109375" style="73" customWidth="1"/>
    <col min="6392" max="6392" width="6.6640625" style="73" customWidth="1"/>
    <col min="6393" max="6393" width="11.44140625" style="73" customWidth="1"/>
    <col min="6394" max="6394" width="14.33203125" style="73" customWidth="1"/>
    <col min="6395" max="6395" width="9.109375" style="73"/>
    <col min="6396" max="6397" width="11.109375" style="73" customWidth="1"/>
    <col min="6398" max="6402" width="9.109375" style="73"/>
    <col min="6403" max="6404" width="7" style="73" customWidth="1"/>
    <col min="6405" max="6406" width="9.109375" style="73"/>
    <col min="6407" max="6408" width="7" style="73" customWidth="1"/>
    <col min="6409" max="6618" width="9.109375" style="73"/>
    <col min="6619" max="6619" width="5.44140625" style="73" customWidth="1"/>
    <col min="6620" max="6620" width="38.6640625" style="73" customWidth="1"/>
    <col min="6621" max="6621" width="8.44140625" style="73" customWidth="1"/>
    <col min="6622" max="6626" width="7" style="73" customWidth="1"/>
    <col min="6627" max="6627" width="8" style="73" customWidth="1"/>
    <col min="6628" max="6628" width="7" style="73" customWidth="1"/>
    <col min="6629" max="6629" width="7.6640625" style="73" customWidth="1"/>
    <col min="6630" max="6646" width="7" style="73" customWidth="1"/>
    <col min="6647" max="6647" width="7.109375" style="73" customWidth="1"/>
    <col min="6648" max="6648" width="6.6640625" style="73" customWidth="1"/>
    <col min="6649" max="6649" width="11.44140625" style="73" customWidth="1"/>
    <col min="6650" max="6650" width="14.33203125" style="73" customWidth="1"/>
    <col min="6651" max="6651" width="9.109375" style="73"/>
    <col min="6652" max="6653" width="11.109375" style="73" customWidth="1"/>
    <col min="6654" max="6658" width="9.109375" style="73"/>
    <col min="6659" max="6660" width="7" style="73" customWidth="1"/>
    <col min="6661" max="6662" width="9.109375" style="73"/>
    <col min="6663" max="6664" width="7" style="73" customWidth="1"/>
    <col min="6665" max="6874" width="9.109375" style="73"/>
    <col min="6875" max="6875" width="5.44140625" style="73" customWidth="1"/>
    <col min="6876" max="6876" width="38.6640625" style="73" customWidth="1"/>
    <col min="6877" max="6877" width="8.44140625" style="73" customWidth="1"/>
    <col min="6878" max="6882" width="7" style="73" customWidth="1"/>
    <col min="6883" max="6883" width="8" style="73" customWidth="1"/>
    <col min="6884" max="6884" width="7" style="73" customWidth="1"/>
    <col min="6885" max="6885" width="7.6640625" style="73" customWidth="1"/>
    <col min="6886" max="6902" width="7" style="73" customWidth="1"/>
    <col min="6903" max="6903" width="7.109375" style="73" customWidth="1"/>
    <col min="6904" max="6904" width="6.6640625" style="73" customWidth="1"/>
    <col min="6905" max="6905" width="11.44140625" style="73" customWidth="1"/>
    <col min="6906" max="6906" width="14.33203125" style="73" customWidth="1"/>
    <col min="6907" max="6907" width="9.109375" style="73"/>
    <col min="6908" max="6909" width="11.109375" style="73" customWidth="1"/>
    <col min="6910" max="6914" width="9.109375" style="73"/>
    <col min="6915" max="6916" width="7" style="73" customWidth="1"/>
    <col min="6917" max="6918" width="9.109375" style="73"/>
    <col min="6919" max="6920" width="7" style="73" customWidth="1"/>
    <col min="6921" max="7130" width="9.109375" style="73"/>
    <col min="7131" max="7131" width="5.44140625" style="73" customWidth="1"/>
    <col min="7132" max="7132" width="38.6640625" style="73" customWidth="1"/>
    <col min="7133" max="7133" width="8.44140625" style="73" customWidth="1"/>
    <col min="7134" max="7138" width="7" style="73" customWidth="1"/>
    <col min="7139" max="7139" width="8" style="73" customWidth="1"/>
    <col min="7140" max="7140" width="7" style="73" customWidth="1"/>
    <col min="7141" max="7141" width="7.6640625" style="73" customWidth="1"/>
    <col min="7142" max="7158" width="7" style="73" customWidth="1"/>
    <col min="7159" max="7159" width="7.109375" style="73" customWidth="1"/>
    <col min="7160" max="7160" width="6.6640625" style="73" customWidth="1"/>
    <col min="7161" max="7161" width="11.44140625" style="73" customWidth="1"/>
    <col min="7162" max="7162" width="14.33203125" style="73" customWidth="1"/>
    <col min="7163" max="7163" width="9.109375" style="73"/>
    <col min="7164" max="7165" width="11.109375" style="73" customWidth="1"/>
    <col min="7166" max="7170" width="9.109375" style="73"/>
    <col min="7171" max="7172" width="7" style="73" customWidth="1"/>
    <col min="7173" max="7174" width="9.109375" style="73"/>
    <col min="7175" max="7176" width="7" style="73" customWidth="1"/>
    <col min="7177" max="7386" width="9.109375" style="73"/>
    <col min="7387" max="7387" width="5.44140625" style="73" customWidth="1"/>
    <col min="7388" max="7388" width="38.6640625" style="73" customWidth="1"/>
    <col min="7389" max="7389" width="8.44140625" style="73" customWidth="1"/>
    <col min="7390" max="7394" width="7" style="73" customWidth="1"/>
    <col min="7395" max="7395" width="8" style="73" customWidth="1"/>
    <col min="7396" max="7396" width="7" style="73" customWidth="1"/>
    <col min="7397" max="7397" width="7.6640625" style="73" customWidth="1"/>
    <col min="7398" max="7414" width="7" style="73" customWidth="1"/>
    <col min="7415" max="7415" width="7.109375" style="73" customWidth="1"/>
    <col min="7416" max="7416" width="6.6640625" style="73" customWidth="1"/>
    <col min="7417" max="7417" width="11.44140625" style="73" customWidth="1"/>
    <col min="7418" max="7418" width="14.33203125" style="73" customWidth="1"/>
    <col min="7419" max="7419" width="9.109375" style="73"/>
    <col min="7420" max="7421" width="11.109375" style="73" customWidth="1"/>
    <col min="7422" max="7426" width="9.109375" style="73"/>
    <col min="7427" max="7428" width="7" style="73" customWidth="1"/>
    <col min="7429" max="7430" width="9.109375" style="73"/>
    <col min="7431" max="7432" width="7" style="73" customWidth="1"/>
    <col min="7433" max="7642" width="9.109375" style="73"/>
    <col min="7643" max="7643" width="5.44140625" style="73" customWidth="1"/>
    <col min="7644" max="7644" width="38.6640625" style="73" customWidth="1"/>
    <col min="7645" max="7645" width="8.44140625" style="73" customWidth="1"/>
    <col min="7646" max="7650" width="7" style="73" customWidth="1"/>
    <col min="7651" max="7651" width="8" style="73" customWidth="1"/>
    <col min="7652" max="7652" width="7" style="73" customWidth="1"/>
    <col min="7653" max="7653" width="7.6640625" style="73" customWidth="1"/>
    <col min="7654" max="7670" width="7" style="73" customWidth="1"/>
    <col min="7671" max="7671" width="7.109375" style="73" customWidth="1"/>
    <col min="7672" max="7672" width="6.6640625" style="73" customWidth="1"/>
    <col min="7673" max="7673" width="11.44140625" style="73" customWidth="1"/>
    <col min="7674" max="7674" width="14.33203125" style="73" customWidth="1"/>
    <col min="7675" max="7675" width="9.109375" style="73"/>
    <col min="7676" max="7677" width="11.109375" style="73" customWidth="1"/>
    <col min="7678" max="7682" width="9.109375" style="73"/>
    <col min="7683" max="7684" width="7" style="73" customWidth="1"/>
    <col min="7685" max="7686" width="9.109375" style="73"/>
    <col min="7687" max="7688" width="7" style="73" customWidth="1"/>
    <col min="7689" max="7898" width="9.109375" style="73"/>
    <col min="7899" max="7899" width="5.44140625" style="73" customWidth="1"/>
    <col min="7900" max="7900" width="38.6640625" style="73" customWidth="1"/>
    <col min="7901" max="7901" width="8.44140625" style="73" customWidth="1"/>
    <col min="7902" max="7906" width="7" style="73" customWidth="1"/>
    <col min="7907" max="7907" width="8" style="73" customWidth="1"/>
    <col min="7908" max="7908" width="7" style="73" customWidth="1"/>
    <col min="7909" max="7909" width="7.6640625" style="73" customWidth="1"/>
    <col min="7910" max="7926" width="7" style="73" customWidth="1"/>
    <col min="7927" max="7927" width="7.109375" style="73" customWidth="1"/>
    <col min="7928" max="7928" width="6.6640625" style="73" customWidth="1"/>
    <col min="7929" max="7929" width="11.44140625" style="73" customWidth="1"/>
    <col min="7930" max="7930" width="14.33203125" style="73" customWidth="1"/>
    <col min="7931" max="7931" width="9.109375" style="73"/>
    <col min="7932" max="7933" width="11.109375" style="73" customWidth="1"/>
    <col min="7934" max="7938" width="9.109375" style="73"/>
    <col min="7939" max="7940" width="7" style="73" customWidth="1"/>
    <col min="7941" max="7942" width="9.109375" style="73"/>
    <col min="7943" max="7944" width="7" style="73" customWidth="1"/>
    <col min="7945" max="8154" width="9.109375" style="73"/>
    <col min="8155" max="8155" width="5.44140625" style="73" customWidth="1"/>
    <col min="8156" max="8156" width="38.6640625" style="73" customWidth="1"/>
    <col min="8157" max="8157" width="8.44140625" style="73" customWidth="1"/>
    <col min="8158" max="8162" width="7" style="73" customWidth="1"/>
    <col min="8163" max="8163" width="8" style="73" customWidth="1"/>
    <col min="8164" max="8164" width="7" style="73" customWidth="1"/>
    <col min="8165" max="8165" width="7.6640625" style="73" customWidth="1"/>
    <col min="8166" max="8182" width="7" style="73" customWidth="1"/>
    <col min="8183" max="8183" width="7.109375" style="73" customWidth="1"/>
    <col min="8184" max="8184" width="6.6640625" style="73" customWidth="1"/>
    <col min="8185" max="8185" width="11.44140625" style="73" customWidth="1"/>
    <col min="8186" max="8186" width="14.33203125" style="73" customWidth="1"/>
    <col min="8187" max="8187" width="9.109375" style="73"/>
    <col min="8188" max="8189" width="11.109375" style="73" customWidth="1"/>
    <col min="8190" max="8194" width="9.109375" style="73"/>
    <col min="8195" max="8196" width="7" style="73" customWidth="1"/>
    <col min="8197" max="8198" width="9.109375" style="73"/>
    <col min="8199" max="8200" width="7" style="73" customWidth="1"/>
    <col min="8201" max="8410" width="9.109375" style="73"/>
    <col min="8411" max="8411" width="5.44140625" style="73" customWidth="1"/>
    <col min="8412" max="8412" width="38.6640625" style="73" customWidth="1"/>
    <col min="8413" max="8413" width="8.44140625" style="73" customWidth="1"/>
    <col min="8414" max="8418" width="7" style="73" customWidth="1"/>
    <col min="8419" max="8419" width="8" style="73" customWidth="1"/>
    <col min="8420" max="8420" width="7" style="73" customWidth="1"/>
    <col min="8421" max="8421" width="7.6640625" style="73" customWidth="1"/>
    <col min="8422" max="8438" width="7" style="73" customWidth="1"/>
    <col min="8439" max="8439" width="7.109375" style="73" customWidth="1"/>
    <col min="8440" max="8440" width="6.6640625" style="73" customWidth="1"/>
    <col min="8441" max="8441" width="11.44140625" style="73" customWidth="1"/>
    <col min="8442" max="8442" width="14.33203125" style="73" customWidth="1"/>
    <col min="8443" max="8443" width="9.109375" style="73"/>
    <col min="8444" max="8445" width="11.109375" style="73" customWidth="1"/>
    <col min="8446" max="8450" width="9.109375" style="73"/>
    <col min="8451" max="8452" width="7" style="73" customWidth="1"/>
    <col min="8453" max="8454" width="9.109375" style="73"/>
    <col min="8455" max="8456" width="7" style="73" customWidth="1"/>
    <col min="8457" max="8666" width="9.109375" style="73"/>
    <col min="8667" max="8667" width="5.44140625" style="73" customWidth="1"/>
    <col min="8668" max="8668" width="38.6640625" style="73" customWidth="1"/>
    <col min="8669" max="8669" width="8.44140625" style="73" customWidth="1"/>
    <col min="8670" max="8674" width="7" style="73" customWidth="1"/>
    <col min="8675" max="8675" width="8" style="73" customWidth="1"/>
    <col min="8676" max="8676" width="7" style="73" customWidth="1"/>
    <col min="8677" max="8677" width="7.6640625" style="73" customWidth="1"/>
    <col min="8678" max="8694" width="7" style="73" customWidth="1"/>
    <col min="8695" max="8695" width="7.109375" style="73" customWidth="1"/>
    <col min="8696" max="8696" width="6.6640625" style="73" customWidth="1"/>
    <col min="8697" max="8697" width="11.44140625" style="73" customWidth="1"/>
    <col min="8698" max="8698" width="14.33203125" style="73" customWidth="1"/>
    <col min="8699" max="8699" width="9.109375" style="73"/>
    <col min="8700" max="8701" width="11.109375" style="73" customWidth="1"/>
    <col min="8702" max="8706" width="9.109375" style="73"/>
    <col min="8707" max="8708" width="7" style="73" customWidth="1"/>
    <col min="8709" max="8710" width="9.109375" style="73"/>
    <col min="8711" max="8712" width="7" style="73" customWidth="1"/>
    <col min="8713" max="8922" width="9.109375" style="73"/>
    <col min="8923" max="8923" width="5.44140625" style="73" customWidth="1"/>
    <col min="8924" max="8924" width="38.6640625" style="73" customWidth="1"/>
    <col min="8925" max="8925" width="8.44140625" style="73" customWidth="1"/>
    <col min="8926" max="8930" width="7" style="73" customWidth="1"/>
    <col min="8931" max="8931" width="8" style="73" customWidth="1"/>
    <col min="8932" max="8932" width="7" style="73" customWidth="1"/>
    <col min="8933" max="8933" width="7.6640625" style="73" customWidth="1"/>
    <col min="8934" max="8950" width="7" style="73" customWidth="1"/>
    <col min="8951" max="8951" width="7.109375" style="73" customWidth="1"/>
    <col min="8952" max="8952" width="6.6640625" style="73" customWidth="1"/>
    <col min="8953" max="8953" width="11.44140625" style="73" customWidth="1"/>
    <col min="8954" max="8954" width="14.33203125" style="73" customWidth="1"/>
    <col min="8955" max="8955" width="9.109375" style="73"/>
    <col min="8956" max="8957" width="11.109375" style="73" customWidth="1"/>
    <col min="8958" max="8962" width="9.109375" style="73"/>
    <col min="8963" max="8964" width="7" style="73" customWidth="1"/>
    <col min="8965" max="8966" width="9.109375" style="73"/>
    <col min="8967" max="8968" width="7" style="73" customWidth="1"/>
    <col min="8969" max="9178" width="9.109375" style="73"/>
    <col min="9179" max="9179" width="5.44140625" style="73" customWidth="1"/>
    <col min="9180" max="9180" width="38.6640625" style="73" customWidth="1"/>
    <col min="9181" max="9181" width="8.44140625" style="73" customWidth="1"/>
    <col min="9182" max="9186" width="7" style="73" customWidth="1"/>
    <col min="9187" max="9187" width="8" style="73" customWidth="1"/>
    <col min="9188" max="9188" width="7" style="73" customWidth="1"/>
    <col min="9189" max="9189" width="7.6640625" style="73" customWidth="1"/>
    <col min="9190" max="9206" width="7" style="73" customWidth="1"/>
    <col min="9207" max="9207" width="7.109375" style="73" customWidth="1"/>
    <col min="9208" max="9208" width="6.6640625" style="73" customWidth="1"/>
    <col min="9209" max="9209" width="11.44140625" style="73" customWidth="1"/>
    <col min="9210" max="9210" width="14.33203125" style="73" customWidth="1"/>
    <col min="9211" max="9211" width="9.109375" style="73"/>
    <col min="9212" max="9213" width="11.109375" style="73" customWidth="1"/>
    <col min="9214" max="9218" width="9.109375" style="73"/>
    <col min="9219" max="9220" width="7" style="73" customWidth="1"/>
    <col min="9221" max="9222" width="9.109375" style="73"/>
    <col min="9223" max="9224" width="7" style="73" customWidth="1"/>
    <col min="9225" max="9434" width="9.109375" style="73"/>
    <col min="9435" max="9435" width="5.44140625" style="73" customWidth="1"/>
    <col min="9436" max="9436" width="38.6640625" style="73" customWidth="1"/>
    <col min="9437" max="9437" width="8.44140625" style="73" customWidth="1"/>
    <col min="9438" max="9442" width="7" style="73" customWidth="1"/>
    <col min="9443" max="9443" width="8" style="73" customWidth="1"/>
    <col min="9444" max="9444" width="7" style="73" customWidth="1"/>
    <col min="9445" max="9445" width="7.6640625" style="73" customWidth="1"/>
    <col min="9446" max="9462" width="7" style="73" customWidth="1"/>
    <col min="9463" max="9463" width="7.109375" style="73" customWidth="1"/>
    <col min="9464" max="9464" width="6.6640625" style="73" customWidth="1"/>
    <col min="9465" max="9465" width="11.44140625" style="73" customWidth="1"/>
    <col min="9466" max="9466" width="14.33203125" style="73" customWidth="1"/>
    <col min="9467" max="9467" width="9.109375" style="73"/>
    <col min="9468" max="9469" width="11.109375" style="73" customWidth="1"/>
    <col min="9470" max="9474" width="9.109375" style="73"/>
    <col min="9475" max="9476" width="7" style="73" customWidth="1"/>
    <col min="9477" max="9478" width="9.109375" style="73"/>
    <col min="9479" max="9480" width="7" style="73" customWidth="1"/>
    <col min="9481" max="9690" width="9.109375" style="73"/>
    <col min="9691" max="9691" width="5.44140625" style="73" customWidth="1"/>
    <col min="9692" max="9692" width="38.6640625" style="73" customWidth="1"/>
    <col min="9693" max="9693" width="8.44140625" style="73" customWidth="1"/>
    <col min="9694" max="9698" width="7" style="73" customWidth="1"/>
    <col min="9699" max="9699" width="8" style="73" customWidth="1"/>
    <col min="9700" max="9700" width="7" style="73" customWidth="1"/>
    <col min="9701" max="9701" width="7.6640625" style="73" customWidth="1"/>
    <col min="9702" max="9718" width="7" style="73" customWidth="1"/>
    <col min="9719" max="9719" width="7.109375" style="73" customWidth="1"/>
    <col min="9720" max="9720" width="6.6640625" style="73" customWidth="1"/>
    <col min="9721" max="9721" width="11.44140625" style="73" customWidth="1"/>
    <col min="9722" max="9722" width="14.33203125" style="73" customWidth="1"/>
    <col min="9723" max="9723" width="9.109375" style="73"/>
    <col min="9724" max="9725" width="11.109375" style="73" customWidth="1"/>
    <col min="9726" max="9730" width="9.109375" style="73"/>
    <col min="9731" max="9732" width="7" style="73" customWidth="1"/>
    <col min="9733" max="9734" width="9.109375" style="73"/>
    <col min="9735" max="9736" width="7" style="73" customWidth="1"/>
    <col min="9737" max="9946" width="9.109375" style="73"/>
    <col min="9947" max="9947" width="5.44140625" style="73" customWidth="1"/>
    <col min="9948" max="9948" width="38.6640625" style="73" customWidth="1"/>
    <col min="9949" max="9949" width="8.44140625" style="73" customWidth="1"/>
    <col min="9950" max="9954" width="7" style="73" customWidth="1"/>
    <col min="9955" max="9955" width="8" style="73" customWidth="1"/>
    <col min="9956" max="9956" width="7" style="73" customWidth="1"/>
    <col min="9957" max="9957" width="7.6640625" style="73" customWidth="1"/>
    <col min="9958" max="9974" width="7" style="73" customWidth="1"/>
    <col min="9975" max="9975" width="7.109375" style="73" customWidth="1"/>
    <col min="9976" max="9976" width="6.6640625" style="73" customWidth="1"/>
    <col min="9977" max="9977" width="11.44140625" style="73" customWidth="1"/>
    <col min="9978" max="9978" width="14.33203125" style="73" customWidth="1"/>
    <col min="9979" max="9979" width="9.109375" style="73"/>
    <col min="9980" max="9981" width="11.109375" style="73" customWidth="1"/>
    <col min="9982" max="9986" width="9.109375" style="73"/>
    <col min="9987" max="9988" width="7" style="73" customWidth="1"/>
    <col min="9989" max="9990" width="9.109375" style="73"/>
    <col min="9991" max="9992" width="7" style="73" customWidth="1"/>
    <col min="9993" max="10202" width="9.109375" style="73"/>
    <col min="10203" max="10203" width="5.44140625" style="73" customWidth="1"/>
    <col min="10204" max="10204" width="38.6640625" style="73" customWidth="1"/>
    <col min="10205" max="10205" width="8.44140625" style="73" customWidth="1"/>
    <col min="10206" max="10210" width="7" style="73" customWidth="1"/>
    <col min="10211" max="10211" width="8" style="73" customWidth="1"/>
    <col min="10212" max="10212" width="7" style="73" customWidth="1"/>
    <col min="10213" max="10213" width="7.6640625" style="73" customWidth="1"/>
    <col min="10214" max="10230" width="7" style="73" customWidth="1"/>
    <col min="10231" max="10231" width="7.109375" style="73" customWidth="1"/>
    <col min="10232" max="10232" width="6.6640625" style="73" customWidth="1"/>
    <col min="10233" max="10233" width="11.44140625" style="73" customWidth="1"/>
    <col min="10234" max="10234" width="14.33203125" style="73" customWidth="1"/>
    <col min="10235" max="10235" width="9.109375" style="73"/>
    <col min="10236" max="10237" width="11.109375" style="73" customWidth="1"/>
    <col min="10238" max="10242" width="9.109375" style="73"/>
    <col min="10243" max="10244" width="7" style="73" customWidth="1"/>
    <col min="10245" max="10246" width="9.109375" style="73"/>
    <col min="10247" max="10248" width="7" style="73" customWidth="1"/>
    <col min="10249" max="10458" width="9.109375" style="73"/>
    <col min="10459" max="10459" width="5.44140625" style="73" customWidth="1"/>
    <col min="10460" max="10460" width="38.6640625" style="73" customWidth="1"/>
    <col min="10461" max="10461" width="8.44140625" style="73" customWidth="1"/>
    <col min="10462" max="10466" width="7" style="73" customWidth="1"/>
    <col min="10467" max="10467" width="8" style="73" customWidth="1"/>
    <col min="10468" max="10468" width="7" style="73" customWidth="1"/>
    <col min="10469" max="10469" width="7.6640625" style="73" customWidth="1"/>
    <col min="10470" max="10486" width="7" style="73" customWidth="1"/>
    <col min="10487" max="10487" width="7.109375" style="73" customWidth="1"/>
    <col min="10488" max="10488" width="6.6640625" style="73" customWidth="1"/>
    <col min="10489" max="10489" width="11.44140625" style="73" customWidth="1"/>
    <col min="10490" max="10490" width="14.33203125" style="73" customWidth="1"/>
    <col min="10491" max="10491" width="9.109375" style="73"/>
    <col min="10492" max="10493" width="11.109375" style="73" customWidth="1"/>
    <col min="10494" max="10498" width="9.109375" style="73"/>
    <col min="10499" max="10500" width="7" style="73" customWidth="1"/>
    <col min="10501" max="10502" width="9.109375" style="73"/>
    <col min="10503" max="10504" width="7" style="73" customWidth="1"/>
    <col min="10505" max="10714" width="9.109375" style="73"/>
    <col min="10715" max="10715" width="5.44140625" style="73" customWidth="1"/>
    <col min="10716" max="10716" width="38.6640625" style="73" customWidth="1"/>
    <col min="10717" max="10717" width="8.44140625" style="73" customWidth="1"/>
    <col min="10718" max="10722" width="7" style="73" customWidth="1"/>
    <col min="10723" max="10723" width="8" style="73" customWidth="1"/>
    <col min="10724" max="10724" width="7" style="73" customWidth="1"/>
    <col min="10725" max="10725" width="7.6640625" style="73" customWidth="1"/>
    <col min="10726" max="10742" width="7" style="73" customWidth="1"/>
    <col min="10743" max="10743" width="7.109375" style="73" customWidth="1"/>
    <col min="10744" max="10744" width="6.6640625" style="73" customWidth="1"/>
    <col min="10745" max="10745" width="11.44140625" style="73" customWidth="1"/>
    <col min="10746" max="10746" width="14.33203125" style="73" customWidth="1"/>
    <col min="10747" max="10747" width="9.109375" style="73"/>
    <col min="10748" max="10749" width="11.109375" style="73" customWidth="1"/>
    <col min="10750" max="10754" width="9.109375" style="73"/>
    <col min="10755" max="10756" width="7" style="73" customWidth="1"/>
    <col min="10757" max="10758" width="9.109375" style="73"/>
    <col min="10759" max="10760" width="7" style="73" customWidth="1"/>
    <col min="10761" max="10970" width="9.109375" style="73"/>
    <col min="10971" max="10971" width="5.44140625" style="73" customWidth="1"/>
    <col min="10972" max="10972" width="38.6640625" style="73" customWidth="1"/>
    <col min="10973" max="10973" width="8.44140625" style="73" customWidth="1"/>
    <col min="10974" max="10978" width="7" style="73" customWidth="1"/>
    <col min="10979" max="10979" width="8" style="73" customWidth="1"/>
    <col min="10980" max="10980" width="7" style="73" customWidth="1"/>
    <col min="10981" max="10981" width="7.6640625" style="73" customWidth="1"/>
    <col min="10982" max="10998" width="7" style="73" customWidth="1"/>
    <col min="10999" max="10999" width="7.109375" style="73" customWidth="1"/>
    <col min="11000" max="11000" width="6.6640625" style="73" customWidth="1"/>
    <col min="11001" max="11001" width="11.44140625" style="73" customWidth="1"/>
    <col min="11002" max="11002" width="14.33203125" style="73" customWidth="1"/>
    <col min="11003" max="11003" width="9.109375" style="73"/>
    <col min="11004" max="11005" width="11.109375" style="73" customWidth="1"/>
    <col min="11006" max="11010" width="9.109375" style="73"/>
    <col min="11011" max="11012" width="7" style="73" customWidth="1"/>
    <col min="11013" max="11014" width="9.109375" style="73"/>
    <col min="11015" max="11016" width="7" style="73" customWidth="1"/>
    <col min="11017" max="11226" width="9.109375" style="73"/>
    <col min="11227" max="11227" width="5.44140625" style="73" customWidth="1"/>
    <col min="11228" max="11228" width="38.6640625" style="73" customWidth="1"/>
    <col min="11229" max="11229" width="8.44140625" style="73" customWidth="1"/>
    <col min="11230" max="11234" width="7" style="73" customWidth="1"/>
    <col min="11235" max="11235" width="8" style="73" customWidth="1"/>
    <col min="11236" max="11236" width="7" style="73" customWidth="1"/>
    <col min="11237" max="11237" width="7.6640625" style="73" customWidth="1"/>
    <col min="11238" max="11254" width="7" style="73" customWidth="1"/>
    <col min="11255" max="11255" width="7.109375" style="73" customWidth="1"/>
    <col min="11256" max="11256" width="6.6640625" style="73" customWidth="1"/>
    <col min="11257" max="11257" width="11.44140625" style="73" customWidth="1"/>
    <col min="11258" max="11258" width="14.33203125" style="73" customWidth="1"/>
    <col min="11259" max="11259" width="9.109375" style="73"/>
    <col min="11260" max="11261" width="11.109375" style="73" customWidth="1"/>
    <col min="11262" max="11266" width="9.109375" style="73"/>
    <col min="11267" max="11268" width="7" style="73" customWidth="1"/>
    <col min="11269" max="11270" width="9.109375" style="73"/>
    <col min="11271" max="11272" width="7" style="73" customWidth="1"/>
    <col min="11273" max="11482" width="9.109375" style="73"/>
    <col min="11483" max="11483" width="5.44140625" style="73" customWidth="1"/>
    <col min="11484" max="11484" width="38.6640625" style="73" customWidth="1"/>
    <col min="11485" max="11485" width="8.44140625" style="73" customWidth="1"/>
    <col min="11486" max="11490" width="7" style="73" customWidth="1"/>
    <col min="11491" max="11491" width="8" style="73" customWidth="1"/>
    <col min="11492" max="11492" width="7" style="73" customWidth="1"/>
    <col min="11493" max="11493" width="7.6640625" style="73" customWidth="1"/>
    <col min="11494" max="11510" width="7" style="73" customWidth="1"/>
    <col min="11511" max="11511" width="7.109375" style="73" customWidth="1"/>
    <col min="11512" max="11512" width="6.6640625" style="73" customWidth="1"/>
    <col min="11513" max="11513" width="11.44140625" style="73" customWidth="1"/>
    <col min="11514" max="11514" width="14.33203125" style="73" customWidth="1"/>
    <col min="11515" max="11515" width="9.109375" style="73"/>
    <col min="11516" max="11517" width="11.109375" style="73" customWidth="1"/>
    <col min="11518" max="11522" width="9.109375" style="73"/>
    <col min="11523" max="11524" width="7" style="73" customWidth="1"/>
    <col min="11525" max="11526" width="9.109375" style="73"/>
    <col min="11527" max="11528" width="7" style="73" customWidth="1"/>
    <col min="11529" max="11738" width="9.109375" style="73"/>
    <col min="11739" max="11739" width="5.44140625" style="73" customWidth="1"/>
    <col min="11740" max="11740" width="38.6640625" style="73" customWidth="1"/>
    <col min="11741" max="11741" width="8.44140625" style="73" customWidth="1"/>
    <col min="11742" max="11746" width="7" style="73" customWidth="1"/>
    <col min="11747" max="11747" width="8" style="73" customWidth="1"/>
    <col min="11748" max="11748" width="7" style="73" customWidth="1"/>
    <col min="11749" max="11749" width="7.6640625" style="73" customWidth="1"/>
    <col min="11750" max="11766" width="7" style="73" customWidth="1"/>
    <col min="11767" max="11767" width="7.109375" style="73" customWidth="1"/>
    <col min="11768" max="11768" width="6.6640625" style="73" customWidth="1"/>
    <col min="11769" max="11769" width="11.44140625" style="73" customWidth="1"/>
    <col min="11770" max="11770" width="14.33203125" style="73" customWidth="1"/>
    <col min="11771" max="11771" width="9.109375" style="73"/>
    <col min="11772" max="11773" width="11.109375" style="73" customWidth="1"/>
    <col min="11774" max="11778" width="9.109375" style="73"/>
    <col min="11779" max="11780" width="7" style="73" customWidth="1"/>
    <col min="11781" max="11782" width="9.109375" style="73"/>
    <col min="11783" max="11784" width="7" style="73" customWidth="1"/>
    <col min="11785" max="11994" width="9.109375" style="73"/>
    <col min="11995" max="11995" width="5.44140625" style="73" customWidth="1"/>
    <col min="11996" max="11996" width="38.6640625" style="73" customWidth="1"/>
    <col min="11997" max="11997" width="8.44140625" style="73" customWidth="1"/>
    <col min="11998" max="12002" width="7" style="73" customWidth="1"/>
    <col min="12003" max="12003" width="8" style="73" customWidth="1"/>
    <col min="12004" max="12004" width="7" style="73" customWidth="1"/>
    <col min="12005" max="12005" width="7.6640625" style="73" customWidth="1"/>
    <col min="12006" max="12022" width="7" style="73" customWidth="1"/>
    <col min="12023" max="12023" width="7.109375" style="73" customWidth="1"/>
    <col min="12024" max="12024" width="6.6640625" style="73" customWidth="1"/>
    <col min="12025" max="12025" width="11.44140625" style="73" customWidth="1"/>
    <col min="12026" max="12026" width="14.33203125" style="73" customWidth="1"/>
    <col min="12027" max="12027" width="9.109375" style="73"/>
    <col min="12028" max="12029" width="11.109375" style="73" customWidth="1"/>
    <col min="12030" max="12034" width="9.109375" style="73"/>
    <col min="12035" max="12036" width="7" style="73" customWidth="1"/>
    <col min="12037" max="12038" width="9.109375" style="73"/>
    <col min="12039" max="12040" width="7" style="73" customWidth="1"/>
    <col min="12041" max="12250" width="9.109375" style="73"/>
    <col min="12251" max="12251" width="5.44140625" style="73" customWidth="1"/>
    <col min="12252" max="12252" width="38.6640625" style="73" customWidth="1"/>
    <col min="12253" max="12253" width="8.44140625" style="73" customWidth="1"/>
    <col min="12254" max="12258" width="7" style="73" customWidth="1"/>
    <col min="12259" max="12259" width="8" style="73" customWidth="1"/>
    <col min="12260" max="12260" width="7" style="73" customWidth="1"/>
    <col min="12261" max="12261" width="7.6640625" style="73" customWidth="1"/>
    <col min="12262" max="12278" width="7" style="73" customWidth="1"/>
    <col min="12279" max="12279" width="7.109375" style="73" customWidth="1"/>
    <col min="12280" max="12280" width="6.6640625" style="73" customWidth="1"/>
    <col min="12281" max="12281" width="11.44140625" style="73" customWidth="1"/>
    <col min="12282" max="12282" width="14.33203125" style="73" customWidth="1"/>
    <col min="12283" max="12283" width="9.109375" style="73"/>
    <col min="12284" max="12285" width="11.109375" style="73" customWidth="1"/>
    <col min="12286" max="12290" width="9.109375" style="73"/>
    <col min="12291" max="12292" width="7" style="73" customWidth="1"/>
    <col min="12293" max="12294" width="9.109375" style="73"/>
    <col min="12295" max="12296" width="7" style="73" customWidth="1"/>
    <col min="12297" max="12506" width="9.109375" style="73"/>
    <col min="12507" max="12507" width="5.44140625" style="73" customWidth="1"/>
    <col min="12508" max="12508" width="38.6640625" style="73" customWidth="1"/>
    <col min="12509" max="12509" width="8.44140625" style="73" customWidth="1"/>
    <col min="12510" max="12514" width="7" style="73" customWidth="1"/>
    <col min="12515" max="12515" width="8" style="73" customWidth="1"/>
    <col min="12516" max="12516" width="7" style="73" customWidth="1"/>
    <col min="12517" max="12517" width="7.6640625" style="73" customWidth="1"/>
    <col min="12518" max="12534" width="7" style="73" customWidth="1"/>
    <col min="12535" max="12535" width="7.109375" style="73" customWidth="1"/>
    <col min="12536" max="12536" width="6.6640625" style="73" customWidth="1"/>
    <col min="12537" max="12537" width="11.44140625" style="73" customWidth="1"/>
    <col min="12538" max="12538" width="14.33203125" style="73" customWidth="1"/>
    <col min="12539" max="12539" width="9.109375" style="73"/>
    <col min="12540" max="12541" width="11.109375" style="73" customWidth="1"/>
    <col min="12542" max="12546" width="9.109375" style="73"/>
    <col min="12547" max="12548" width="7" style="73" customWidth="1"/>
    <col min="12549" max="12550" width="9.109375" style="73"/>
    <col min="12551" max="12552" width="7" style="73" customWidth="1"/>
    <col min="12553" max="12762" width="9.109375" style="73"/>
    <col min="12763" max="12763" width="5.44140625" style="73" customWidth="1"/>
    <col min="12764" max="12764" width="38.6640625" style="73" customWidth="1"/>
    <col min="12765" max="12765" width="8.44140625" style="73" customWidth="1"/>
    <col min="12766" max="12770" width="7" style="73" customWidth="1"/>
    <col min="12771" max="12771" width="8" style="73" customWidth="1"/>
    <col min="12772" max="12772" width="7" style="73" customWidth="1"/>
    <col min="12773" max="12773" width="7.6640625" style="73" customWidth="1"/>
    <col min="12774" max="12790" width="7" style="73" customWidth="1"/>
    <col min="12791" max="12791" width="7.109375" style="73" customWidth="1"/>
    <col min="12792" max="12792" width="6.6640625" style="73" customWidth="1"/>
    <col min="12793" max="12793" width="11.44140625" style="73" customWidth="1"/>
    <col min="12794" max="12794" width="14.33203125" style="73" customWidth="1"/>
    <col min="12795" max="12795" width="9.109375" style="73"/>
    <col min="12796" max="12797" width="11.109375" style="73" customWidth="1"/>
    <col min="12798" max="12802" width="9.109375" style="73"/>
    <col min="12803" max="12804" width="7" style="73" customWidth="1"/>
    <col min="12805" max="12806" width="9.109375" style="73"/>
    <col min="12807" max="12808" width="7" style="73" customWidth="1"/>
    <col min="12809" max="13018" width="9.109375" style="73"/>
    <col min="13019" max="13019" width="5.44140625" style="73" customWidth="1"/>
    <col min="13020" max="13020" width="38.6640625" style="73" customWidth="1"/>
    <col min="13021" max="13021" width="8.44140625" style="73" customWidth="1"/>
    <col min="13022" max="13026" width="7" style="73" customWidth="1"/>
    <col min="13027" max="13027" width="8" style="73" customWidth="1"/>
    <col min="13028" max="13028" width="7" style="73" customWidth="1"/>
    <col min="13029" max="13029" width="7.6640625" style="73" customWidth="1"/>
    <col min="13030" max="13046" width="7" style="73" customWidth="1"/>
    <col min="13047" max="13047" width="7.109375" style="73" customWidth="1"/>
    <col min="13048" max="13048" width="6.6640625" style="73" customWidth="1"/>
    <col min="13049" max="13049" width="11.44140625" style="73" customWidth="1"/>
    <col min="13050" max="13050" width="14.33203125" style="73" customWidth="1"/>
    <col min="13051" max="13051" width="9.109375" style="73"/>
    <col min="13052" max="13053" width="11.109375" style="73" customWidth="1"/>
    <col min="13054" max="13058" width="9.109375" style="73"/>
    <col min="13059" max="13060" width="7" style="73" customWidth="1"/>
    <col min="13061" max="13062" width="9.109375" style="73"/>
    <col min="13063" max="13064" width="7" style="73" customWidth="1"/>
    <col min="13065" max="13274" width="9.109375" style="73"/>
    <col min="13275" max="13275" width="5.44140625" style="73" customWidth="1"/>
    <col min="13276" max="13276" width="38.6640625" style="73" customWidth="1"/>
    <col min="13277" max="13277" width="8.44140625" style="73" customWidth="1"/>
    <col min="13278" max="13282" width="7" style="73" customWidth="1"/>
    <col min="13283" max="13283" width="8" style="73" customWidth="1"/>
    <col min="13284" max="13284" width="7" style="73" customWidth="1"/>
    <col min="13285" max="13285" width="7.6640625" style="73" customWidth="1"/>
    <col min="13286" max="13302" width="7" style="73" customWidth="1"/>
    <col min="13303" max="13303" width="7.109375" style="73" customWidth="1"/>
    <col min="13304" max="13304" width="6.6640625" style="73" customWidth="1"/>
    <col min="13305" max="13305" width="11.44140625" style="73" customWidth="1"/>
    <col min="13306" max="13306" width="14.33203125" style="73" customWidth="1"/>
    <col min="13307" max="13307" width="9.109375" style="73"/>
    <col min="13308" max="13309" width="11.109375" style="73" customWidth="1"/>
    <col min="13310" max="13314" width="9.109375" style="73"/>
    <col min="13315" max="13316" width="7" style="73" customWidth="1"/>
    <col min="13317" max="13318" width="9.109375" style="73"/>
    <col min="13319" max="13320" width="7" style="73" customWidth="1"/>
    <col min="13321" max="13530" width="9.109375" style="73"/>
    <col min="13531" max="13531" width="5.44140625" style="73" customWidth="1"/>
    <col min="13532" max="13532" width="38.6640625" style="73" customWidth="1"/>
    <col min="13533" max="13533" width="8.44140625" style="73" customWidth="1"/>
    <col min="13534" max="13538" width="7" style="73" customWidth="1"/>
    <col min="13539" max="13539" width="8" style="73" customWidth="1"/>
    <col min="13540" max="13540" width="7" style="73" customWidth="1"/>
    <col min="13541" max="13541" width="7.6640625" style="73" customWidth="1"/>
    <col min="13542" max="13558" width="7" style="73" customWidth="1"/>
    <col min="13559" max="13559" width="7.109375" style="73" customWidth="1"/>
    <col min="13560" max="13560" width="6.6640625" style="73" customWidth="1"/>
    <col min="13561" max="13561" width="11.44140625" style="73" customWidth="1"/>
    <col min="13562" max="13562" width="14.33203125" style="73" customWidth="1"/>
    <col min="13563" max="13563" width="9.109375" style="73"/>
    <col min="13564" max="13565" width="11.109375" style="73" customWidth="1"/>
    <col min="13566" max="13570" width="9.109375" style="73"/>
    <col min="13571" max="13572" width="7" style="73" customWidth="1"/>
    <col min="13573" max="13574" width="9.109375" style="73"/>
    <col min="13575" max="13576" width="7" style="73" customWidth="1"/>
    <col min="13577" max="13786" width="9.109375" style="73"/>
    <col min="13787" max="13787" width="5.44140625" style="73" customWidth="1"/>
    <col min="13788" max="13788" width="38.6640625" style="73" customWidth="1"/>
    <col min="13789" max="13789" width="8.44140625" style="73" customWidth="1"/>
    <col min="13790" max="13794" width="7" style="73" customWidth="1"/>
    <col min="13795" max="13795" width="8" style="73" customWidth="1"/>
    <col min="13796" max="13796" width="7" style="73" customWidth="1"/>
    <col min="13797" max="13797" width="7.6640625" style="73" customWidth="1"/>
    <col min="13798" max="13814" width="7" style="73" customWidth="1"/>
    <col min="13815" max="13815" width="7.109375" style="73" customWidth="1"/>
    <col min="13816" max="13816" width="6.6640625" style="73" customWidth="1"/>
    <col min="13817" max="13817" width="11.44140625" style="73" customWidth="1"/>
    <col min="13818" max="13818" width="14.33203125" style="73" customWidth="1"/>
    <col min="13819" max="13819" width="9.109375" style="73"/>
    <col min="13820" max="13821" width="11.109375" style="73" customWidth="1"/>
    <col min="13822" max="13826" width="9.109375" style="73"/>
    <col min="13827" max="13828" width="7" style="73" customWidth="1"/>
    <col min="13829" max="13830" width="9.109375" style="73"/>
    <col min="13831" max="13832" width="7" style="73" customWidth="1"/>
    <col min="13833" max="14042" width="9.109375" style="73"/>
    <col min="14043" max="14043" width="5.44140625" style="73" customWidth="1"/>
    <col min="14044" max="14044" width="38.6640625" style="73" customWidth="1"/>
    <col min="14045" max="14045" width="8.44140625" style="73" customWidth="1"/>
    <col min="14046" max="14050" width="7" style="73" customWidth="1"/>
    <col min="14051" max="14051" width="8" style="73" customWidth="1"/>
    <col min="14052" max="14052" width="7" style="73" customWidth="1"/>
    <col min="14053" max="14053" width="7.6640625" style="73" customWidth="1"/>
    <col min="14054" max="14070" width="7" style="73" customWidth="1"/>
    <col min="14071" max="14071" width="7.109375" style="73" customWidth="1"/>
    <col min="14072" max="14072" width="6.6640625" style="73" customWidth="1"/>
    <col min="14073" max="14073" width="11.44140625" style="73" customWidth="1"/>
    <col min="14074" max="14074" width="14.33203125" style="73" customWidth="1"/>
    <col min="14075" max="14075" width="9.109375" style="73"/>
    <col min="14076" max="14077" width="11.109375" style="73" customWidth="1"/>
    <col min="14078" max="14082" width="9.109375" style="73"/>
    <col min="14083" max="14084" width="7" style="73" customWidth="1"/>
    <col min="14085" max="14086" width="9.109375" style="73"/>
    <col min="14087" max="14088" width="7" style="73" customWidth="1"/>
    <col min="14089" max="14298" width="9.109375" style="73"/>
    <col min="14299" max="14299" width="5.44140625" style="73" customWidth="1"/>
    <col min="14300" max="14300" width="38.6640625" style="73" customWidth="1"/>
    <col min="14301" max="14301" width="8.44140625" style="73" customWidth="1"/>
    <col min="14302" max="14306" width="7" style="73" customWidth="1"/>
    <col min="14307" max="14307" width="8" style="73" customWidth="1"/>
    <col min="14308" max="14308" width="7" style="73" customWidth="1"/>
    <col min="14309" max="14309" width="7.6640625" style="73" customWidth="1"/>
    <col min="14310" max="14326" width="7" style="73" customWidth="1"/>
    <col min="14327" max="14327" width="7.109375" style="73" customWidth="1"/>
    <col min="14328" max="14328" width="6.6640625" style="73" customWidth="1"/>
    <col min="14329" max="14329" width="11.44140625" style="73" customWidth="1"/>
    <col min="14330" max="14330" width="14.33203125" style="73" customWidth="1"/>
    <col min="14331" max="14331" width="9.109375" style="73"/>
    <col min="14332" max="14333" width="11.109375" style="73" customWidth="1"/>
    <col min="14334" max="14338" width="9.109375" style="73"/>
    <col min="14339" max="14340" width="7" style="73" customWidth="1"/>
    <col min="14341" max="14342" width="9.109375" style="73"/>
    <col min="14343" max="14344" width="7" style="73" customWidth="1"/>
    <col min="14345" max="14554" width="9.109375" style="73"/>
    <col min="14555" max="14555" width="5.44140625" style="73" customWidth="1"/>
    <col min="14556" max="14556" width="38.6640625" style="73" customWidth="1"/>
    <col min="14557" max="14557" width="8.44140625" style="73" customWidth="1"/>
    <col min="14558" max="14562" width="7" style="73" customWidth="1"/>
    <col min="14563" max="14563" width="8" style="73" customWidth="1"/>
    <col min="14564" max="14564" width="7" style="73" customWidth="1"/>
    <col min="14565" max="14565" width="7.6640625" style="73" customWidth="1"/>
    <col min="14566" max="14582" width="7" style="73" customWidth="1"/>
    <col min="14583" max="14583" width="7.109375" style="73" customWidth="1"/>
    <col min="14584" max="14584" width="6.6640625" style="73" customWidth="1"/>
    <col min="14585" max="14585" width="11.44140625" style="73" customWidth="1"/>
    <col min="14586" max="14586" width="14.33203125" style="73" customWidth="1"/>
    <col min="14587" max="14587" width="9.109375" style="73"/>
    <col min="14588" max="14589" width="11.109375" style="73" customWidth="1"/>
    <col min="14590" max="14594" width="9.109375" style="73"/>
    <col min="14595" max="14596" width="7" style="73" customWidth="1"/>
    <col min="14597" max="14598" width="9.109375" style="73"/>
    <col min="14599" max="14600" width="7" style="73" customWidth="1"/>
    <col min="14601" max="14810" width="9.109375" style="73"/>
    <col min="14811" max="14811" width="5.44140625" style="73" customWidth="1"/>
    <col min="14812" max="14812" width="38.6640625" style="73" customWidth="1"/>
    <col min="14813" max="14813" width="8.44140625" style="73" customWidth="1"/>
    <col min="14814" max="14818" width="7" style="73" customWidth="1"/>
    <col min="14819" max="14819" width="8" style="73" customWidth="1"/>
    <col min="14820" max="14820" width="7" style="73" customWidth="1"/>
    <col min="14821" max="14821" width="7.6640625" style="73" customWidth="1"/>
    <col min="14822" max="14838" width="7" style="73" customWidth="1"/>
    <col min="14839" max="14839" width="7.109375" style="73" customWidth="1"/>
    <col min="14840" max="14840" width="6.6640625" style="73" customWidth="1"/>
    <col min="14841" max="14841" width="11.44140625" style="73" customWidth="1"/>
    <col min="14842" max="14842" width="14.33203125" style="73" customWidth="1"/>
    <col min="14843" max="14843" width="9.109375" style="73"/>
    <col min="14844" max="14845" width="11.109375" style="73" customWidth="1"/>
    <col min="14846" max="14850" width="9.109375" style="73"/>
    <col min="14851" max="14852" width="7" style="73" customWidth="1"/>
    <col min="14853" max="14854" width="9.109375" style="73"/>
    <col min="14855" max="14856" width="7" style="73" customWidth="1"/>
    <col min="14857" max="15066" width="9.109375" style="73"/>
    <col min="15067" max="15067" width="5.44140625" style="73" customWidth="1"/>
    <col min="15068" max="15068" width="38.6640625" style="73" customWidth="1"/>
    <col min="15069" max="15069" width="8.44140625" style="73" customWidth="1"/>
    <col min="15070" max="15074" width="7" style="73" customWidth="1"/>
    <col min="15075" max="15075" width="8" style="73" customWidth="1"/>
    <col min="15076" max="15076" width="7" style="73" customWidth="1"/>
    <col min="15077" max="15077" width="7.6640625" style="73" customWidth="1"/>
    <col min="15078" max="15094" width="7" style="73" customWidth="1"/>
    <col min="15095" max="15095" width="7.109375" style="73" customWidth="1"/>
    <col min="15096" max="15096" width="6.6640625" style="73" customWidth="1"/>
    <col min="15097" max="15097" width="11.44140625" style="73" customWidth="1"/>
    <col min="15098" max="15098" width="14.33203125" style="73" customWidth="1"/>
    <col min="15099" max="15099" width="9.109375" style="73"/>
    <col min="15100" max="15101" width="11.109375" style="73" customWidth="1"/>
    <col min="15102" max="15106" width="9.109375" style="73"/>
    <col min="15107" max="15108" width="7" style="73" customWidth="1"/>
    <col min="15109" max="15110" width="9.109375" style="73"/>
    <col min="15111" max="15112" width="7" style="73" customWidth="1"/>
    <col min="15113" max="15322" width="9.109375" style="73"/>
    <col min="15323" max="15323" width="5.44140625" style="73" customWidth="1"/>
    <col min="15324" max="15324" width="38.6640625" style="73" customWidth="1"/>
    <col min="15325" max="15325" width="8.44140625" style="73" customWidth="1"/>
    <col min="15326" max="15330" width="7" style="73" customWidth="1"/>
    <col min="15331" max="15331" width="8" style="73" customWidth="1"/>
    <col min="15332" max="15332" width="7" style="73" customWidth="1"/>
    <col min="15333" max="15333" width="7.6640625" style="73" customWidth="1"/>
    <col min="15334" max="15350" width="7" style="73" customWidth="1"/>
    <col min="15351" max="15351" width="7.109375" style="73" customWidth="1"/>
    <col min="15352" max="15352" width="6.6640625" style="73" customWidth="1"/>
    <col min="15353" max="15353" width="11.44140625" style="73" customWidth="1"/>
    <col min="15354" max="15354" width="14.33203125" style="73" customWidth="1"/>
    <col min="15355" max="15355" width="9.109375" style="73"/>
    <col min="15356" max="15357" width="11.109375" style="73" customWidth="1"/>
    <col min="15358" max="15362" width="9.109375" style="73"/>
    <col min="15363" max="15364" width="7" style="73" customWidth="1"/>
    <col min="15365" max="15366" width="9.109375" style="73"/>
    <col min="15367" max="15368" width="7" style="73" customWidth="1"/>
    <col min="15369" max="15578" width="9.109375" style="73"/>
    <col min="15579" max="15579" width="5.44140625" style="73" customWidth="1"/>
    <col min="15580" max="15580" width="38.6640625" style="73" customWidth="1"/>
    <col min="15581" max="15581" width="8.44140625" style="73" customWidth="1"/>
    <col min="15582" max="15586" width="7" style="73" customWidth="1"/>
    <col min="15587" max="15587" width="8" style="73" customWidth="1"/>
    <col min="15588" max="15588" width="7" style="73" customWidth="1"/>
    <col min="15589" max="15589" width="7.6640625" style="73" customWidth="1"/>
    <col min="15590" max="15606" width="7" style="73" customWidth="1"/>
    <col min="15607" max="15607" width="7.109375" style="73" customWidth="1"/>
    <col min="15608" max="15608" width="6.6640625" style="73" customWidth="1"/>
    <col min="15609" max="15609" width="11.44140625" style="73" customWidth="1"/>
    <col min="15610" max="15610" width="14.33203125" style="73" customWidth="1"/>
    <col min="15611" max="15611" width="9.109375" style="73"/>
    <col min="15612" max="15613" width="11.109375" style="73" customWidth="1"/>
    <col min="15614" max="15618" width="9.109375" style="73"/>
    <col min="15619" max="15620" width="7" style="73" customWidth="1"/>
    <col min="15621" max="15622" width="9.109375" style="73"/>
    <col min="15623" max="15624" width="7" style="73" customWidth="1"/>
    <col min="15625" max="15834" width="9.109375" style="73"/>
    <col min="15835" max="15835" width="5.44140625" style="73" customWidth="1"/>
    <col min="15836" max="15836" width="38.6640625" style="73" customWidth="1"/>
    <col min="15837" max="15837" width="8.44140625" style="73" customWidth="1"/>
    <col min="15838" max="15842" width="7" style="73" customWidth="1"/>
    <col min="15843" max="15843" width="8" style="73" customWidth="1"/>
    <col min="15844" max="15844" width="7" style="73" customWidth="1"/>
    <col min="15845" max="15845" width="7.6640625" style="73" customWidth="1"/>
    <col min="15846" max="15862" width="7" style="73" customWidth="1"/>
    <col min="15863" max="15863" width="7.109375" style="73" customWidth="1"/>
    <col min="15864" max="15864" width="6.6640625" style="73" customWidth="1"/>
    <col min="15865" max="15865" width="11.44140625" style="73" customWidth="1"/>
    <col min="15866" max="15866" width="14.33203125" style="73" customWidth="1"/>
    <col min="15867" max="15867" width="9.109375" style="73"/>
    <col min="15868" max="15869" width="11.109375" style="73" customWidth="1"/>
    <col min="15870" max="15874" width="9.109375" style="73"/>
    <col min="15875" max="15876" width="7" style="73" customWidth="1"/>
    <col min="15877" max="15878" width="9.109375" style="73"/>
    <col min="15879" max="15880" width="7" style="73" customWidth="1"/>
    <col min="15881" max="16090" width="9.109375" style="73"/>
    <col min="16091" max="16091" width="5.44140625" style="73" customWidth="1"/>
    <col min="16092" max="16092" width="38.6640625" style="73" customWidth="1"/>
    <col min="16093" max="16093" width="8.44140625" style="73" customWidth="1"/>
    <col min="16094" max="16098" width="7" style="73" customWidth="1"/>
    <col min="16099" max="16099" width="8" style="73" customWidth="1"/>
    <col min="16100" max="16100" width="7" style="73" customWidth="1"/>
    <col min="16101" max="16101" width="7.6640625" style="73" customWidth="1"/>
    <col min="16102" max="16118" width="7" style="73" customWidth="1"/>
    <col min="16119" max="16119" width="7.109375" style="73" customWidth="1"/>
    <col min="16120" max="16120" width="6.6640625" style="73" customWidth="1"/>
    <col min="16121" max="16121" width="11.44140625" style="73" customWidth="1"/>
    <col min="16122" max="16122" width="14.33203125" style="73" customWidth="1"/>
    <col min="16123" max="16123" width="9.109375" style="73"/>
    <col min="16124" max="16125" width="11.109375" style="73" customWidth="1"/>
    <col min="16126" max="16130" width="9.109375" style="73"/>
    <col min="16131" max="16132" width="7" style="73" customWidth="1"/>
    <col min="16133" max="16134" width="9.109375" style="73"/>
    <col min="16135" max="16136" width="7" style="73" customWidth="1"/>
    <col min="16137" max="16384" width="9.109375" style="73"/>
  </cols>
  <sheetData>
    <row r="1" spans="1:20" ht="17.399999999999999">
      <c r="A1" s="330" t="s">
        <v>412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6"/>
      <c r="O1" s="330"/>
    </row>
    <row r="2" spans="1:20" ht="17.399999999999999">
      <c r="A2" s="334" t="s">
        <v>1272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7"/>
      <c r="O2" s="334"/>
    </row>
    <row r="3" spans="1:20" s="146" customFormat="1">
      <c r="A3" s="332" t="s">
        <v>36</v>
      </c>
      <c r="B3" s="331" t="s">
        <v>54</v>
      </c>
      <c r="C3" s="332" t="s">
        <v>288</v>
      </c>
      <c r="D3" s="145" t="s">
        <v>875</v>
      </c>
      <c r="E3" s="145"/>
      <c r="F3" s="145"/>
      <c r="G3" s="225"/>
      <c r="H3" s="225"/>
      <c r="I3" s="145"/>
      <c r="J3" s="145"/>
      <c r="K3" s="145"/>
      <c r="L3" s="145"/>
      <c r="M3" s="145"/>
      <c r="N3" s="338" t="s">
        <v>319</v>
      </c>
      <c r="O3" s="331" t="s">
        <v>5</v>
      </c>
    </row>
    <row r="4" spans="1:20" s="146" customFormat="1" ht="64.5" customHeight="1">
      <c r="A4" s="303"/>
      <c r="B4" s="331"/>
      <c r="C4" s="333"/>
      <c r="D4" s="76" t="s">
        <v>906</v>
      </c>
      <c r="E4" s="68" t="s">
        <v>907</v>
      </c>
      <c r="F4" s="68" t="s">
        <v>908</v>
      </c>
      <c r="G4" s="68" t="s">
        <v>942</v>
      </c>
      <c r="H4" s="68" t="s">
        <v>972</v>
      </c>
      <c r="I4" s="68" t="s">
        <v>969</v>
      </c>
      <c r="J4" s="68" t="s">
        <v>981</v>
      </c>
      <c r="K4" s="68" t="s">
        <v>982</v>
      </c>
      <c r="L4" s="68" t="s">
        <v>984</v>
      </c>
      <c r="M4" s="68" t="s">
        <v>1221</v>
      </c>
      <c r="N4" s="338"/>
      <c r="O4" s="331"/>
    </row>
    <row r="5" spans="1:20" s="146" customFormat="1" ht="16.2">
      <c r="A5" s="333"/>
      <c r="B5" s="143" t="s">
        <v>293</v>
      </c>
      <c r="C5" s="147"/>
      <c r="D5" s="62" t="s">
        <v>1252</v>
      </c>
      <c r="E5" s="62">
        <v>144</v>
      </c>
      <c r="F5" s="62" t="s">
        <v>584</v>
      </c>
      <c r="G5" s="62" t="s">
        <v>892</v>
      </c>
      <c r="H5" s="62" t="s">
        <v>971</v>
      </c>
      <c r="I5" s="62" t="s">
        <v>970</v>
      </c>
      <c r="J5" s="62" t="s">
        <v>1253</v>
      </c>
      <c r="K5" s="62" t="s">
        <v>1254</v>
      </c>
      <c r="L5" s="62">
        <v>191</v>
      </c>
      <c r="M5" s="62" t="s">
        <v>1008</v>
      </c>
      <c r="N5" s="339"/>
      <c r="O5" s="147"/>
    </row>
    <row r="6" spans="1:20" s="146" customFormat="1" ht="19.5" customHeight="1">
      <c r="A6" s="143" t="s">
        <v>21</v>
      </c>
      <c r="B6" s="148" t="s">
        <v>55</v>
      </c>
      <c r="C6" s="147"/>
      <c r="D6" s="149">
        <v>160</v>
      </c>
      <c r="E6" s="149">
        <v>160</v>
      </c>
      <c r="F6" s="149">
        <v>160</v>
      </c>
      <c r="G6" s="149">
        <v>160</v>
      </c>
      <c r="H6" s="149">
        <v>160</v>
      </c>
      <c r="I6" s="149">
        <v>160</v>
      </c>
      <c r="J6" s="149">
        <v>160</v>
      </c>
      <c r="K6" s="149">
        <v>160</v>
      </c>
      <c r="L6" s="149">
        <v>160</v>
      </c>
      <c r="M6" s="149">
        <v>160</v>
      </c>
      <c r="N6" s="340" t="s">
        <v>56</v>
      </c>
      <c r="O6" s="143"/>
      <c r="Q6" s="150"/>
      <c r="R6" s="150"/>
      <c r="S6" s="151"/>
    </row>
    <row r="7" spans="1:20" s="146" customFormat="1" ht="16.2">
      <c r="A7" s="152" t="s">
        <v>289</v>
      </c>
      <c r="B7" s="153" t="s">
        <v>57</v>
      </c>
      <c r="C7" s="154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341" t="s">
        <v>56</v>
      </c>
      <c r="O7" s="154"/>
      <c r="Q7" s="155"/>
      <c r="R7" s="155"/>
      <c r="S7" s="151"/>
    </row>
    <row r="8" spans="1:20" hidden="1">
      <c r="A8" s="156" t="str">
        <f>IF(N8=0,"ẩn",MAX($A6:$A$7)+1)</f>
        <v>ẩn</v>
      </c>
      <c r="B8" s="157" t="s">
        <v>381</v>
      </c>
      <c r="C8" s="158" t="s">
        <v>59</v>
      </c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155">
        <f t="shared" ref="N8:N32" si="0">SUM(D8:M8)</f>
        <v>0</v>
      </c>
      <c r="O8" s="157"/>
      <c r="Q8" s="155"/>
      <c r="R8" s="155"/>
    </row>
    <row r="9" spans="1:20" hidden="1">
      <c r="A9" s="156" t="str">
        <f>IF(N9=0,"ẩn",MAX($A$7:$A8)+1)</f>
        <v>ẩn</v>
      </c>
      <c r="B9" s="157" t="s">
        <v>58</v>
      </c>
      <c r="C9" s="158" t="s">
        <v>59</v>
      </c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155">
        <f t="shared" si="0"/>
        <v>0</v>
      </c>
      <c r="O9" s="158"/>
      <c r="Q9" s="155"/>
      <c r="R9" s="155"/>
      <c r="S9" s="159"/>
    </row>
    <row r="10" spans="1:20">
      <c r="A10" s="156">
        <f>IF(N10=0,"ẩn",MAX($A$7:$A9)+1)</f>
        <v>1</v>
      </c>
      <c r="B10" s="157" t="s">
        <v>61</v>
      </c>
      <c r="C10" s="158" t="s">
        <v>59</v>
      </c>
      <c r="D10" s="227">
        <v>1</v>
      </c>
      <c r="E10" s="227">
        <v>1</v>
      </c>
      <c r="F10" s="227">
        <v>1</v>
      </c>
      <c r="G10" s="227">
        <v>1</v>
      </c>
      <c r="H10" s="227">
        <v>1</v>
      </c>
      <c r="I10" s="227">
        <v>1</v>
      </c>
      <c r="J10" s="227">
        <v>1</v>
      </c>
      <c r="K10" s="227">
        <v>1</v>
      </c>
      <c r="L10" s="227">
        <v>1</v>
      </c>
      <c r="M10" s="227">
        <v>1</v>
      </c>
      <c r="N10" s="335">
        <f t="shared" si="0"/>
        <v>10</v>
      </c>
      <c r="O10" s="158"/>
      <c r="Q10" s="155"/>
      <c r="R10" s="155"/>
      <c r="S10" s="159"/>
    </row>
    <row r="11" spans="1:20" hidden="1">
      <c r="A11" s="156" t="str">
        <f>IF(N11=0,"ẩn",MAX($A$7:$A10)+1)</f>
        <v>ẩn</v>
      </c>
      <c r="B11" s="157" t="s">
        <v>62</v>
      </c>
      <c r="C11" s="158" t="s">
        <v>59</v>
      </c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155">
        <f t="shared" si="0"/>
        <v>0</v>
      </c>
      <c r="O11" s="158"/>
      <c r="Q11" s="155"/>
      <c r="R11" s="155"/>
      <c r="S11" s="159"/>
    </row>
    <row r="12" spans="1:20" hidden="1">
      <c r="A12" s="156" t="str">
        <f>IF(N12=0,"ẩn",MAX($A$7:$A11)+1)</f>
        <v>ẩn</v>
      </c>
      <c r="B12" s="157" t="s">
        <v>413</v>
      </c>
      <c r="C12" s="158" t="s">
        <v>59</v>
      </c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155">
        <f t="shared" si="0"/>
        <v>0</v>
      </c>
      <c r="O12" s="158"/>
      <c r="Q12" s="155"/>
      <c r="R12" s="155"/>
      <c r="S12" s="159">
        <f>R12*Q12</f>
        <v>0</v>
      </c>
      <c r="T12" s="73" t="s">
        <v>56</v>
      </c>
    </row>
    <row r="13" spans="1:20" hidden="1">
      <c r="A13" s="156" t="str">
        <f>IF(N13=0,"ẩn",MAX($A$7:$A12)+1)</f>
        <v>ẩn</v>
      </c>
      <c r="B13" s="157" t="s">
        <v>376</v>
      </c>
      <c r="C13" s="158" t="s">
        <v>59</v>
      </c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155">
        <f t="shared" si="0"/>
        <v>0</v>
      </c>
      <c r="O13" s="157"/>
      <c r="Q13" s="155"/>
      <c r="R13" s="155"/>
    </row>
    <row r="14" spans="1:20" hidden="1">
      <c r="A14" s="156" t="str">
        <f>IF(N14=0,"ẩn",MAX($A$7:$A13)+1)</f>
        <v>ẩn</v>
      </c>
      <c r="B14" s="157" t="s">
        <v>407</v>
      </c>
      <c r="C14" s="158" t="s">
        <v>59</v>
      </c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155">
        <f t="shared" si="0"/>
        <v>0</v>
      </c>
      <c r="O14" s="157"/>
      <c r="Q14" s="155"/>
      <c r="R14" s="155"/>
      <c r="S14" s="73">
        <f>R14*Q14</f>
        <v>0</v>
      </c>
    </row>
    <row r="15" spans="1:20" ht="16.5" customHeight="1">
      <c r="A15" s="156">
        <f>IF(N15=0,"ẩn",MAX($A$7:$A14)+1)</f>
        <v>2</v>
      </c>
      <c r="B15" s="157" t="s">
        <v>442</v>
      </c>
      <c r="C15" s="158" t="s">
        <v>7</v>
      </c>
      <c r="D15" s="227">
        <v>3</v>
      </c>
      <c r="E15" s="227">
        <v>3</v>
      </c>
      <c r="F15" s="227">
        <v>3</v>
      </c>
      <c r="G15" s="227">
        <v>3</v>
      </c>
      <c r="H15" s="227">
        <v>3</v>
      </c>
      <c r="I15" s="227">
        <v>3</v>
      </c>
      <c r="J15" s="227">
        <v>3</v>
      </c>
      <c r="K15" s="227">
        <v>3</v>
      </c>
      <c r="L15" s="227">
        <v>3</v>
      </c>
      <c r="M15" s="227">
        <v>3</v>
      </c>
      <c r="N15" s="335">
        <f t="shared" si="0"/>
        <v>30</v>
      </c>
      <c r="O15" s="158"/>
    </row>
    <row r="16" spans="1:20" hidden="1">
      <c r="A16" s="156" t="str">
        <f>IF(N16=0,"ẩn",MAX($A$7:$A15)+1)</f>
        <v>ẩn</v>
      </c>
      <c r="B16" s="157" t="s">
        <v>366</v>
      </c>
      <c r="C16" s="158" t="s">
        <v>7</v>
      </c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155">
        <f t="shared" si="0"/>
        <v>0</v>
      </c>
      <c r="O16" s="157"/>
    </row>
    <row r="17" spans="1:20">
      <c r="A17" s="155" t="s">
        <v>290</v>
      </c>
      <c r="B17" s="160" t="s">
        <v>63</v>
      </c>
      <c r="C17" s="158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335" t="s">
        <v>56</v>
      </c>
      <c r="O17" s="158"/>
    </row>
    <row r="18" spans="1:20">
      <c r="A18" s="155" t="s">
        <v>64</v>
      </c>
      <c r="B18" s="160" t="s">
        <v>308</v>
      </c>
      <c r="C18" s="158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335" t="s">
        <v>56</v>
      </c>
      <c r="O18" s="158"/>
      <c r="R18" s="161"/>
    </row>
    <row r="19" spans="1:20">
      <c r="A19" s="156">
        <f>IF(N19=0,"ẩn",MAX($A$7:$A18)+1)</f>
        <v>3</v>
      </c>
      <c r="B19" s="157" t="s">
        <v>612</v>
      </c>
      <c r="C19" s="158" t="s">
        <v>0</v>
      </c>
      <c r="D19" s="226"/>
      <c r="E19" s="226"/>
      <c r="F19" s="226">
        <v>2</v>
      </c>
      <c r="G19" s="226"/>
      <c r="H19" s="226"/>
      <c r="I19" s="226">
        <v>2</v>
      </c>
      <c r="J19" s="226">
        <v>2</v>
      </c>
      <c r="K19" s="226">
        <v>2</v>
      </c>
      <c r="L19" s="226">
        <v>2</v>
      </c>
      <c r="M19" s="226">
        <v>2</v>
      </c>
      <c r="N19" s="335">
        <f t="shared" si="0"/>
        <v>12</v>
      </c>
      <c r="O19" s="157"/>
    </row>
    <row r="20" spans="1:20" hidden="1">
      <c r="A20" s="156" t="str">
        <f>IF(N20=0,"ẩn",MAX($A$7:$A19)+1)</f>
        <v>ẩn</v>
      </c>
      <c r="B20" s="157" t="s">
        <v>944</v>
      </c>
      <c r="C20" s="158" t="s">
        <v>0</v>
      </c>
      <c r="D20" s="226">
        <v>2</v>
      </c>
      <c r="E20" s="226"/>
      <c r="F20" s="226"/>
      <c r="G20" s="226">
        <v>2</v>
      </c>
      <c r="H20" s="226"/>
      <c r="I20" s="226"/>
      <c r="J20" s="226"/>
      <c r="K20" s="226"/>
      <c r="L20" s="226"/>
      <c r="M20" s="226"/>
      <c r="N20" s="155"/>
      <c r="O20" s="157"/>
    </row>
    <row r="21" spans="1:20" hidden="1">
      <c r="A21" s="156" t="str">
        <f>IF(N21=0,"ẩn",MAX($A$7:$A19)+1)</f>
        <v>ẩn</v>
      </c>
      <c r="B21" s="157" t="s">
        <v>65</v>
      </c>
      <c r="C21" s="162" t="s">
        <v>66</v>
      </c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155">
        <f t="shared" si="0"/>
        <v>0</v>
      </c>
      <c r="O21" s="157"/>
      <c r="P21" s="161"/>
      <c r="Q21" s="161">
        <v>1.6</v>
      </c>
      <c r="R21" s="161">
        <v>1</v>
      </c>
      <c r="S21" s="73">
        <f>N21*Q21*R21</f>
        <v>0</v>
      </c>
      <c r="T21" s="73" t="s">
        <v>56</v>
      </c>
    </row>
    <row r="22" spans="1:20">
      <c r="A22" s="156">
        <f>IF(N22=0,"ẩn",MAX($A$7:$A21)+1)</f>
        <v>4</v>
      </c>
      <c r="B22" s="157" t="s">
        <v>67</v>
      </c>
      <c r="C22" s="162" t="s">
        <v>10</v>
      </c>
      <c r="D22" s="226"/>
      <c r="E22" s="226"/>
      <c r="F22" s="226">
        <v>1</v>
      </c>
      <c r="G22" s="226"/>
      <c r="H22" s="226"/>
      <c r="I22" s="226">
        <v>1</v>
      </c>
      <c r="J22" s="226">
        <v>1</v>
      </c>
      <c r="K22" s="226">
        <v>1</v>
      </c>
      <c r="L22" s="226">
        <v>1</v>
      </c>
      <c r="M22" s="226">
        <v>1</v>
      </c>
      <c r="N22" s="335">
        <f t="shared" si="0"/>
        <v>6</v>
      </c>
      <c r="O22" s="157"/>
      <c r="P22" s="161"/>
      <c r="Q22" s="161"/>
      <c r="R22" s="161"/>
    </row>
    <row r="23" spans="1:20">
      <c r="A23" s="156">
        <f>IF(N23=0,"ẩn",MAX($A$7:$A22)+1)</f>
        <v>5</v>
      </c>
      <c r="B23" s="157" t="s">
        <v>943</v>
      </c>
      <c r="C23" s="162" t="s">
        <v>10</v>
      </c>
      <c r="D23" s="226">
        <v>1</v>
      </c>
      <c r="E23" s="226"/>
      <c r="F23" s="226"/>
      <c r="G23" s="226">
        <v>1</v>
      </c>
      <c r="H23" s="226"/>
      <c r="I23" s="226"/>
      <c r="J23" s="226"/>
      <c r="K23" s="226"/>
      <c r="L23" s="226"/>
      <c r="M23" s="226"/>
      <c r="N23" s="335">
        <f t="shared" ref="N23" si="1">SUM(D23:M23)</f>
        <v>2</v>
      </c>
      <c r="O23" s="157"/>
      <c r="P23" s="161"/>
      <c r="Q23" s="161"/>
      <c r="R23" s="161"/>
    </row>
    <row r="24" spans="1:20" hidden="1">
      <c r="A24" s="156" t="str">
        <f>IF(N24=0,"ẩn",MAX($A$7:$A22)+1)</f>
        <v>ẩn</v>
      </c>
      <c r="B24" s="157" t="s">
        <v>307</v>
      </c>
      <c r="C24" s="158" t="s">
        <v>10</v>
      </c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155">
        <f t="shared" si="0"/>
        <v>0</v>
      </c>
      <c r="O24" s="158"/>
    </row>
    <row r="25" spans="1:20">
      <c r="A25" s="156">
        <f>IF(N25=0,"ẩn",MAX($A$7:$A24)+1)</f>
        <v>6</v>
      </c>
      <c r="B25" s="92" t="str">
        <f>"Xà đỡ góc cột BTLT loại "  &amp;   C25</f>
        <v>Xà đỡ góc cột BTLT loại ĐG-10T</v>
      </c>
      <c r="C25" s="93" t="s">
        <v>551</v>
      </c>
      <c r="D25" s="226">
        <v>1</v>
      </c>
      <c r="E25" s="226"/>
      <c r="F25" s="226">
        <v>1</v>
      </c>
      <c r="G25" s="226">
        <v>1</v>
      </c>
      <c r="H25" s="226"/>
      <c r="I25" s="226">
        <v>1</v>
      </c>
      <c r="J25" s="226">
        <v>1</v>
      </c>
      <c r="K25" s="226">
        <v>1</v>
      </c>
      <c r="L25" s="226">
        <v>1</v>
      </c>
      <c r="M25" s="226">
        <v>1</v>
      </c>
      <c r="N25" s="335">
        <f t="shared" si="0"/>
        <v>8</v>
      </c>
      <c r="O25" s="157"/>
      <c r="T25" s="73" t="s">
        <v>56</v>
      </c>
    </row>
    <row r="26" spans="1:20" hidden="1">
      <c r="A26" s="156" t="str">
        <f>IF(N26=0,"ẩn",MAX($A$7:$A25)+1)</f>
        <v>ẩn</v>
      </c>
      <c r="B26" s="163" t="s">
        <v>355</v>
      </c>
      <c r="C26" s="164" t="s">
        <v>9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155">
        <f t="shared" si="0"/>
        <v>0</v>
      </c>
      <c r="O26" s="157"/>
    </row>
    <row r="27" spans="1:20" hidden="1">
      <c r="A27" s="156" t="str">
        <f>IF(N27=0,"ẩn",MAX($A$7:$A26)+1)</f>
        <v>ẩn</v>
      </c>
      <c r="B27" s="157" t="s">
        <v>306</v>
      </c>
      <c r="C27" s="158" t="s">
        <v>9</v>
      </c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155">
        <f t="shared" si="0"/>
        <v>0</v>
      </c>
      <c r="O27" s="157"/>
    </row>
    <row r="28" spans="1:20">
      <c r="A28" s="156">
        <f>IF(N28=0,"ẩn",MAX($A$7:$A27)+1)</f>
        <v>7</v>
      </c>
      <c r="B28" s="157" t="s">
        <v>68</v>
      </c>
      <c r="C28" s="158" t="s">
        <v>9</v>
      </c>
      <c r="D28" s="227">
        <v>6</v>
      </c>
      <c r="E28" s="227"/>
      <c r="F28" s="227">
        <v>6</v>
      </c>
      <c r="G28" s="227">
        <v>6</v>
      </c>
      <c r="H28" s="227"/>
      <c r="I28" s="227"/>
      <c r="J28" s="227">
        <v>6</v>
      </c>
      <c r="K28" s="227">
        <v>6</v>
      </c>
      <c r="L28" s="227">
        <v>6</v>
      </c>
      <c r="M28" s="227">
        <v>6</v>
      </c>
      <c r="N28" s="335">
        <f t="shared" si="0"/>
        <v>42</v>
      </c>
      <c r="O28" s="157"/>
    </row>
    <row r="29" spans="1:20" hidden="1">
      <c r="A29" s="156" t="str">
        <f>IF(N29=0,"ẩn",MAX($A$7:$A28)+1)</f>
        <v>ẩn</v>
      </c>
      <c r="B29" s="163" t="s">
        <v>316</v>
      </c>
      <c r="C29" s="164" t="s">
        <v>9</v>
      </c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155">
        <f t="shared" si="0"/>
        <v>0</v>
      </c>
      <c r="O29" s="157"/>
      <c r="T29" s="73" t="s">
        <v>56</v>
      </c>
    </row>
    <row r="30" spans="1:20" hidden="1">
      <c r="A30" s="156" t="str">
        <f>IF(N30=0,"ẩn",MAX($A$7:$A29)+1)</f>
        <v>ẩn</v>
      </c>
      <c r="B30" s="163" t="s">
        <v>315</v>
      </c>
      <c r="C30" s="164" t="s">
        <v>263</v>
      </c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155">
        <f t="shared" si="0"/>
        <v>0</v>
      </c>
      <c r="O30" s="157"/>
    </row>
    <row r="31" spans="1:20" hidden="1">
      <c r="A31" s="156" t="str">
        <f>IF(N31=0,"ẩn",MAX($A$7:$A30)+1)</f>
        <v>ẩn</v>
      </c>
      <c r="B31" s="157" t="s">
        <v>560</v>
      </c>
      <c r="C31" s="158" t="s">
        <v>69</v>
      </c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155">
        <f t="shared" si="0"/>
        <v>0</v>
      </c>
      <c r="O31" s="157"/>
    </row>
    <row r="32" spans="1:20" hidden="1">
      <c r="A32" s="156" t="str">
        <f>IF(N32=0,"ẩn",MAX($A$7:$A31)+1)</f>
        <v>ẩn</v>
      </c>
      <c r="B32" s="157" t="s">
        <v>561</v>
      </c>
      <c r="C32" s="158" t="s">
        <v>9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155">
        <f t="shared" si="0"/>
        <v>0</v>
      </c>
      <c r="O32" s="157"/>
    </row>
    <row r="33" spans="1:20">
      <c r="A33" s="155" t="s">
        <v>70</v>
      </c>
      <c r="B33" s="160" t="s">
        <v>71</v>
      </c>
      <c r="C33" s="158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335" t="s">
        <v>56</v>
      </c>
      <c r="O33" s="158"/>
    </row>
    <row r="34" spans="1:20" hidden="1">
      <c r="A34" s="156" t="str">
        <f>IF(N34=0,"ẩn",MAX($A$7:$A33)+1)</f>
        <v>ẩn</v>
      </c>
      <c r="B34" s="157" t="s">
        <v>72</v>
      </c>
      <c r="C34" s="158" t="s">
        <v>73</v>
      </c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155">
        <f t="shared" ref="N34:N55" si="2">SUM(D34:M34)</f>
        <v>0</v>
      </c>
      <c r="O34" s="158"/>
      <c r="T34" s="73" t="s">
        <v>56</v>
      </c>
    </row>
    <row r="35" spans="1:20">
      <c r="A35" s="156">
        <f>IF(N35=0,"ẩn",MAX($A$7:$A34)+1)</f>
        <v>8</v>
      </c>
      <c r="B35" s="157" t="s">
        <v>384</v>
      </c>
      <c r="C35" s="158" t="s">
        <v>73</v>
      </c>
      <c r="D35" s="227">
        <v>1</v>
      </c>
      <c r="E35" s="227">
        <v>1</v>
      </c>
      <c r="F35" s="227">
        <v>1</v>
      </c>
      <c r="G35" s="227">
        <v>1</v>
      </c>
      <c r="H35" s="227">
        <v>1</v>
      </c>
      <c r="I35" s="227">
        <v>1</v>
      </c>
      <c r="J35" s="227">
        <v>1</v>
      </c>
      <c r="K35" s="227">
        <v>1</v>
      </c>
      <c r="L35" s="227">
        <v>1</v>
      </c>
      <c r="M35" s="227">
        <v>1</v>
      </c>
      <c r="N35" s="335">
        <f t="shared" si="2"/>
        <v>10</v>
      </c>
      <c r="O35" s="157"/>
    </row>
    <row r="36" spans="1:20" hidden="1">
      <c r="A36" s="156" t="str">
        <f>IF(N36=0,"ẩn",MAX($A$7:$A35)+1)</f>
        <v>ẩn</v>
      </c>
      <c r="B36" s="157" t="s">
        <v>383</v>
      </c>
      <c r="C36" s="158" t="s">
        <v>9</v>
      </c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155">
        <f t="shared" si="2"/>
        <v>0</v>
      </c>
      <c r="O36" s="157"/>
    </row>
    <row r="37" spans="1:20">
      <c r="A37" s="156">
        <f>IF(N37=0,"ẩn",MAX($A$7:$A36)+1)</f>
        <v>9</v>
      </c>
      <c r="B37" s="157" t="s">
        <v>74</v>
      </c>
      <c r="C37" s="158" t="s">
        <v>9</v>
      </c>
      <c r="D37" s="226">
        <v>1</v>
      </c>
      <c r="E37" s="226"/>
      <c r="F37" s="226"/>
      <c r="G37" s="226">
        <v>1</v>
      </c>
      <c r="H37" s="226"/>
      <c r="I37" s="226"/>
      <c r="J37" s="226"/>
      <c r="K37" s="226"/>
      <c r="L37" s="226"/>
      <c r="M37" s="226"/>
      <c r="N37" s="335">
        <f t="shared" si="2"/>
        <v>2</v>
      </c>
      <c r="O37" s="157"/>
    </row>
    <row r="38" spans="1:20">
      <c r="A38" s="156">
        <f>IF(N38=0,"ẩn",MAX($A$7:$A37)+1)</f>
        <v>10</v>
      </c>
      <c r="B38" s="157" t="s">
        <v>75</v>
      </c>
      <c r="C38" s="158" t="s">
        <v>9</v>
      </c>
      <c r="D38" s="227"/>
      <c r="E38" s="227">
        <v>1</v>
      </c>
      <c r="F38" s="227">
        <v>1</v>
      </c>
      <c r="G38" s="227"/>
      <c r="H38" s="227">
        <v>1</v>
      </c>
      <c r="I38" s="227">
        <v>1</v>
      </c>
      <c r="J38" s="227">
        <v>1</v>
      </c>
      <c r="K38" s="227">
        <v>1</v>
      </c>
      <c r="L38" s="227">
        <v>1</v>
      </c>
      <c r="M38" s="227">
        <v>1</v>
      </c>
      <c r="N38" s="335">
        <f t="shared" si="2"/>
        <v>8</v>
      </c>
      <c r="O38" s="158"/>
    </row>
    <row r="39" spans="1:20" hidden="1">
      <c r="A39" s="156" t="str">
        <f>IF(N39=0,"ẩn",MAX($A$7:$A38)+1)</f>
        <v>ẩn</v>
      </c>
      <c r="B39" s="157" t="s">
        <v>291</v>
      </c>
      <c r="C39" s="158" t="s">
        <v>9</v>
      </c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155">
        <f t="shared" si="2"/>
        <v>0</v>
      </c>
      <c r="O39" s="157"/>
    </row>
    <row r="40" spans="1:20" hidden="1">
      <c r="A40" s="156" t="str">
        <f>IF(N40=0,"ẩn",MAX($A$7:$A39)+1)</f>
        <v>ẩn</v>
      </c>
      <c r="B40" s="157" t="s">
        <v>553</v>
      </c>
      <c r="C40" s="158" t="s">
        <v>9</v>
      </c>
      <c r="D40" s="227"/>
      <c r="E40" s="227"/>
      <c r="F40" s="227"/>
      <c r="G40" s="227"/>
      <c r="H40" s="227"/>
      <c r="I40" s="227"/>
      <c r="J40" s="227"/>
      <c r="K40" s="227"/>
      <c r="L40" s="227"/>
      <c r="M40" s="227"/>
      <c r="N40" s="155">
        <f t="shared" si="2"/>
        <v>0</v>
      </c>
      <c r="O40" s="157"/>
    </row>
    <row r="41" spans="1:20" hidden="1">
      <c r="A41" s="156" t="str">
        <f>IF(N41=0,"ẩn",MAX($A$7:$A40)+1)</f>
        <v>ẩn</v>
      </c>
      <c r="B41" s="157" t="s">
        <v>77</v>
      </c>
      <c r="C41" s="158" t="s">
        <v>9</v>
      </c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155">
        <f t="shared" si="2"/>
        <v>0</v>
      </c>
      <c r="O41" s="157"/>
    </row>
    <row r="42" spans="1:20" hidden="1">
      <c r="A42" s="156" t="str">
        <f>IF(N42=0,"ẩn",MAX($A$7:$A41)+1)</f>
        <v>ẩn</v>
      </c>
      <c r="B42" s="157" t="s">
        <v>76</v>
      </c>
      <c r="C42" s="158" t="s">
        <v>9</v>
      </c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155">
        <f t="shared" si="2"/>
        <v>0</v>
      </c>
      <c r="O42" s="158"/>
    </row>
    <row r="43" spans="1:20" hidden="1">
      <c r="A43" s="156" t="str">
        <f>IF(N43=0,"ẩn",MAX($A$7:$A42)+1)</f>
        <v>ẩn</v>
      </c>
      <c r="B43" s="157" t="s">
        <v>292</v>
      </c>
      <c r="C43" s="158" t="s">
        <v>9</v>
      </c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155">
        <f t="shared" si="2"/>
        <v>0</v>
      </c>
      <c r="O43" s="157"/>
    </row>
    <row r="44" spans="1:20" hidden="1">
      <c r="A44" s="156" t="str">
        <f>IF(N44=0,"ẩn",MAX($A$7:$A43)+1)</f>
        <v>ẩn</v>
      </c>
      <c r="B44" s="157" t="s">
        <v>78</v>
      </c>
      <c r="C44" s="158" t="s">
        <v>9</v>
      </c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155">
        <f t="shared" si="2"/>
        <v>0</v>
      </c>
      <c r="O44" s="157"/>
    </row>
    <row r="45" spans="1:20" hidden="1">
      <c r="A45" s="156" t="str">
        <f>IF(N45=0,"ẩn",MAX($A$7:$A44)+1)</f>
        <v>ẩn</v>
      </c>
      <c r="B45" s="157" t="s">
        <v>498</v>
      </c>
      <c r="C45" s="158" t="s">
        <v>9</v>
      </c>
      <c r="D45" s="227"/>
      <c r="E45" s="227"/>
      <c r="F45" s="227"/>
      <c r="G45" s="227"/>
      <c r="H45" s="227"/>
      <c r="I45" s="227"/>
      <c r="J45" s="227"/>
      <c r="K45" s="227"/>
      <c r="L45" s="227"/>
      <c r="M45" s="227"/>
      <c r="N45" s="155">
        <f t="shared" si="2"/>
        <v>0</v>
      </c>
      <c r="O45" s="157"/>
    </row>
    <row r="46" spans="1:20" ht="31.2">
      <c r="A46" s="156">
        <f>IF(N46=0,"ẩn",MAX($A$7:$A45)+1)</f>
        <v>11</v>
      </c>
      <c r="B46" s="157" t="s">
        <v>382</v>
      </c>
      <c r="C46" s="158" t="s">
        <v>9</v>
      </c>
      <c r="D46" s="227">
        <v>1</v>
      </c>
      <c r="E46" s="227">
        <v>1</v>
      </c>
      <c r="F46" s="227">
        <v>1</v>
      </c>
      <c r="G46" s="227">
        <v>1</v>
      </c>
      <c r="H46" s="227">
        <v>1</v>
      </c>
      <c r="I46" s="227">
        <v>1</v>
      </c>
      <c r="J46" s="227">
        <v>1</v>
      </c>
      <c r="K46" s="227">
        <v>1</v>
      </c>
      <c r="L46" s="227">
        <v>1</v>
      </c>
      <c r="M46" s="227">
        <v>1</v>
      </c>
      <c r="N46" s="335">
        <f t="shared" si="2"/>
        <v>10</v>
      </c>
      <c r="O46" s="158"/>
    </row>
    <row r="47" spans="1:20">
      <c r="A47" s="156">
        <f>IF(N47=0,"ẩn",MAX($A$7:$A46)+1)</f>
        <v>12</v>
      </c>
      <c r="B47" s="157" t="s">
        <v>397</v>
      </c>
      <c r="C47" s="158" t="s">
        <v>9</v>
      </c>
      <c r="D47" s="227">
        <v>1</v>
      </c>
      <c r="E47" s="227"/>
      <c r="F47" s="227"/>
      <c r="G47" s="227"/>
      <c r="H47" s="227"/>
      <c r="I47" s="227"/>
      <c r="J47" s="227"/>
      <c r="K47" s="227">
        <v>1</v>
      </c>
      <c r="L47" s="227"/>
      <c r="M47" s="227"/>
      <c r="N47" s="335">
        <f t="shared" si="2"/>
        <v>2</v>
      </c>
      <c r="O47" s="157"/>
    </row>
    <row r="48" spans="1:20" hidden="1">
      <c r="A48" s="156" t="str">
        <f>IF(N48=0,"ẩn",MAX($A$7:$A47)+1)</f>
        <v>ẩn</v>
      </c>
      <c r="B48" s="157" t="s">
        <v>312</v>
      </c>
      <c r="C48" s="158" t="s">
        <v>293</v>
      </c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155">
        <f t="shared" si="2"/>
        <v>0</v>
      </c>
      <c r="O48" s="157"/>
    </row>
    <row r="49" spans="1:569">
      <c r="A49" s="156">
        <f>IF(N49=0,"ẩn",MAX($A$7:$A48)+1)</f>
        <v>13</v>
      </c>
      <c r="B49" s="157" t="s">
        <v>375</v>
      </c>
      <c r="C49" s="158" t="s">
        <v>293</v>
      </c>
      <c r="D49" s="227"/>
      <c r="E49" s="227">
        <v>1</v>
      </c>
      <c r="F49" s="227">
        <v>1</v>
      </c>
      <c r="G49" s="227">
        <v>1</v>
      </c>
      <c r="H49" s="227">
        <v>1</v>
      </c>
      <c r="I49" s="227">
        <v>1</v>
      </c>
      <c r="J49" s="227">
        <v>1</v>
      </c>
      <c r="K49" s="227"/>
      <c r="L49" s="227">
        <v>1</v>
      </c>
      <c r="M49" s="227">
        <v>1</v>
      </c>
      <c r="N49" s="335">
        <f t="shared" si="2"/>
        <v>8</v>
      </c>
      <c r="O49" s="158" t="s">
        <v>464</v>
      </c>
      <c r="S49" s="284"/>
      <c r="UW49" s="73">
        <f>250/35/1.73</f>
        <v>4.1288191577208924</v>
      </c>
    </row>
    <row r="50" spans="1:569" hidden="1">
      <c r="A50" s="156" t="str">
        <f>IF(N50=0,"ẩn",MAX($A$7:$A49)+1)</f>
        <v>ẩn</v>
      </c>
      <c r="B50" s="157" t="s">
        <v>613</v>
      </c>
      <c r="C50" s="158" t="s">
        <v>554</v>
      </c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155">
        <f t="shared" si="2"/>
        <v>0</v>
      </c>
      <c r="O50" s="158"/>
    </row>
    <row r="51" spans="1:569" hidden="1">
      <c r="A51" s="156" t="str">
        <f>IF(N51=0,"ẩn",MAX($A$7:$A49)+1)</f>
        <v>ẩn</v>
      </c>
      <c r="B51" s="157" t="s">
        <v>563</v>
      </c>
      <c r="C51" s="158" t="s">
        <v>10</v>
      </c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155">
        <f t="shared" si="2"/>
        <v>0</v>
      </c>
      <c r="O51" s="158"/>
      <c r="T51" s="73" t="s">
        <v>56</v>
      </c>
    </row>
    <row r="52" spans="1:569">
      <c r="A52" s="156">
        <f>IF(N52=0,"ẩn",MAX($A$7:$A51)+1)</f>
        <v>14</v>
      </c>
      <c r="B52" s="157" t="s">
        <v>562</v>
      </c>
      <c r="C52" s="158" t="s">
        <v>10</v>
      </c>
      <c r="D52" s="227">
        <v>1</v>
      </c>
      <c r="E52" s="227">
        <v>1</v>
      </c>
      <c r="F52" s="227">
        <v>1</v>
      </c>
      <c r="G52" s="227">
        <v>1</v>
      </c>
      <c r="H52" s="227">
        <v>1</v>
      </c>
      <c r="I52" s="227">
        <v>1</v>
      </c>
      <c r="J52" s="227">
        <v>1</v>
      </c>
      <c r="K52" s="227">
        <v>1</v>
      </c>
      <c r="L52" s="227">
        <v>1</v>
      </c>
      <c r="M52" s="227">
        <v>1</v>
      </c>
      <c r="N52" s="335">
        <f t="shared" si="2"/>
        <v>10</v>
      </c>
      <c r="O52" s="158"/>
      <c r="S52" s="284"/>
    </row>
    <row r="53" spans="1:569">
      <c r="A53" s="156">
        <f>IF(N53=0,"ẩn",MAX($A$7:$A52)+1)</f>
        <v>15</v>
      </c>
      <c r="B53" s="157" t="s">
        <v>79</v>
      </c>
      <c r="C53" s="158" t="s">
        <v>9</v>
      </c>
      <c r="D53" s="227">
        <v>6</v>
      </c>
      <c r="E53" s="227">
        <v>6</v>
      </c>
      <c r="F53" s="227">
        <v>6</v>
      </c>
      <c r="G53" s="227">
        <v>6</v>
      </c>
      <c r="H53" s="227">
        <v>6</v>
      </c>
      <c r="I53" s="227">
        <v>6</v>
      </c>
      <c r="J53" s="227">
        <v>6</v>
      </c>
      <c r="K53" s="227">
        <v>6</v>
      </c>
      <c r="L53" s="227">
        <v>6</v>
      </c>
      <c r="M53" s="227">
        <v>6</v>
      </c>
      <c r="N53" s="335">
        <f t="shared" si="2"/>
        <v>60</v>
      </c>
      <c r="O53" s="158"/>
      <c r="S53" s="284"/>
    </row>
    <row r="54" spans="1:569">
      <c r="A54" s="156">
        <f>IF(N54=0,"ẩn",MAX($A$7:$A53)+1)</f>
        <v>16</v>
      </c>
      <c r="B54" s="157" t="s">
        <v>80</v>
      </c>
      <c r="C54" s="158" t="s">
        <v>7</v>
      </c>
      <c r="D54" s="227">
        <v>1</v>
      </c>
      <c r="E54" s="227">
        <v>1</v>
      </c>
      <c r="F54" s="227">
        <v>1</v>
      </c>
      <c r="G54" s="227">
        <v>1</v>
      </c>
      <c r="H54" s="227">
        <v>1</v>
      </c>
      <c r="I54" s="227">
        <v>1</v>
      </c>
      <c r="J54" s="227">
        <v>1</v>
      </c>
      <c r="K54" s="227">
        <v>1</v>
      </c>
      <c r="L54" s="227">
        <v>1</v>
      </c>
      <c r="M54" s="227">
        <v>1</v>
      </c>
      <c r="N54" s="335">
        <f t="shared" si="2"/>
        <v>10</v>
      </c>
      <c r="O54" s="158"/>
    </row>
    <row r="55" spans="1:569">
      <c r="A55" s="156">
        <f>IF(N55=0,"ẩn",MAX($A$7:$A54)+1)</f>
        <v>17</v>
      </c>
      <c r="B55" s="157" t="s">
        <v>81</v>
      </c>
      <c r="C55" s="158" t="s">
        <v>7</v>
      </c>
      <c r="D55" s="227">
        <v>1</v>
      </c>
      <c r="E55" s="227">
        <v>1</v>
      </c>
      <c r="F55" s="227">
        <v>1</v>
      </c>
      <c r="G55" s="227">
        <v>1</v>
      </c>
      <c r="H55" s="227">
        <v>1</v>
      </c>
      <c r="I55" s="227">
        <v>1</v>
      </c>
      <c r="J55" s="227">
        <v>1</v>
      </c>
      <c r="K55" s="227">
        <v>1</v>
      </c>
      <c r="L55" s="227">
        <v>1</v>
      </c>
      <c r="M55" s="227">
        <v>1</v>
      </c>
      <c r="N55" s="335">
        <f t="shared" si="2"/>
        <v>10</v>
      </c>
      <c r="O55" s="158"/>
    </row>
    <row r="56" spans="1:569">
      <c r="A56" s="155" t="s">
        <v>294</v>
      </c>
      <c r="B56" s="160" t="s">
        <v>82</v>
      </c>
      <c r="C56" s="158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335" t="s">
        <v>56</v>
      </c>
      <c r="O56" s="158"/>
    </row>
    <row r="57" spans="1:569" hidden="1">
      <c r="A57" s="156" t="str">
        <f>IF(N57=0,"ẩn",MAX($A$7:$A55)+1)</f>
        <v>ẩn</v>
      </c>
      <c r="B57" s="157" t="s">
        <v>367</v>
      </c>
      <c r="C57" s="158" t="s">
        <v>7</v>
      </c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155">
        <f t="shared" ref="N57:N88" si="3">SUM(D57:M57)</f>
        <v>0</v>
      </c>
      <c r="O57" s="157"/>
    </row>
    <row r="58" spans="1:569">
      <c r="A58" s="156">
        <f>IF(N58=0,"ẩn",MAX($A$7:$A57)+1)</f>
        <v>18</v>
      </c>
      <c r="B58" s="157" t="s">
        <v>368</v>
      </c>
      <c r="C58" s="158" t="s">
        <v>7</v>
      </c>
      <c r="D58" s="227">
        <v>3</v>
      </c>
      <c r="E58" s="227">
        <v>3</v>
      </c>
      <c r="F58" s="227">
        <v>3</v>
      </c>
      <c r="G58" s="227">
        <v>3</v>
      </c>
      <c r="H58" s="227">
        <v>3</v>
      </c>
      <c r="I58" s="227">
        <v>3</v>
      </c>
      <c r="J58" s="227">
        <v>3</v>
      </c>
      <c r="K58" s="227">
        <v>3</v>
      </c>
      <c r="L58" s="227">
        <v>3</v>
      </c>
      <c r="M58" s="227">
        <v>3</v>
      </c>
      <c r="N58" s="335">
        <f t="shared" si="3"/>
        <v>30</v>
      </c>
      <c r="O58" s="158"/>
    </row>
    <row r="59" spans="1:569" hidden="1">
      <c r="A59" s="156" t="str">
        <f>IF(N59=0,"ẩn",MAX($A$7:$A58)+1)</f>
        <v>ẩn</v>
      </c>
      <c r="B59" s="157" t="s">
        <v>415</v>
      </c>
      <c r="C59" s="158" t="s">
        <v>69</v>
      </c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155">
        <f t="shared" si="3"/>
        <v>0</v>
      </c>
      <c r="O59" s="158"/>
    </row>
    <row r="60" spans="1:569" hidden="1">
      <c r="A60" s="156" t="str">
        <f>IF(N60=0,"ẩn",MAX($A$7:$A59)+1)</f>
        <v>ẩn</v>
      </c>
      <c r="B60" s="157" t="s">
        <v>84</v>
      </c>
      <c r="C60" s="158" t="s">
        <v>69</v>
      </c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155">
        <f t="shared" si="3"/>
        <v>0</v>
      </c>
      <c r="O60" s="158"/>
      <c r="T60" s="73" t="s">
        <v>56</v>
      </c>
    </row>
    <row r="61" spans="1:569">
      <c r="A61" s="156">
        <f>IF(N61=0,"ẩn",MAX($A$7:$A60)+1)</f>
        <v>19</v>
      </c>
      <c r="B61" s="157" t="s">
        <v>85</v>
      </c>
      <c r="C61" s="158" t="s">
        <v>69</v>
      </c>
      <c r="D61" s="227">
        <v>3</v>
      </c>
      <c r="E61" s="227">
        <v>3</v>
      </c>
      <c r="F61" s="227">
        <v>3</v>
      </c>
      <c r="G61" s="227">
        <v>3</v>
      </c>
      <c r="H61" s="227">
        <v>3</v>
      </c>
      <c r="I61" s="227">
        <v>3</v>
      </c>
      <c r="J61" s="227">
        <v>3</v>
      </c>
      <c r="K61" s="227">
        <v>3</v>
      </c>
      <c r="L61" s="227">
        <v>3</v>
      </c>
      <c r="M61" s="227">
        <v>3</v>
      </c>
      <c r="N61" s="335">
        <f t="shared" si="3"/>
        <v>30</v>
      </c>
      <c r="O61" s="158"/>
    </row>
    <row r="62" spans="1:569" hidden="1">
      <c r="A62" s="156" t="str">
        <f>IF(N62=0,"ẩn",MAX($A$7:$A61)+1)</f>
        <v>ẩn</v>
      </c>
      <c r="B62" s="157" t="s">
        <v>86</v>
      </c>
      <c r="C62" s="158" t="s">
        <v>69</v>
      </c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155">
        <f t="shared" si="3"/>
        <v>0</v>
      </c>
      <c r="O62" s="158"/>
    </row>
    <row r="63" spans="1:569" hidden="1">
      <c r="A63" s="156" t="str">
        <f>IF(N63=0,"ẩn",MAX($A$7:$A61)+1)</f>
        <v>ẩn</v>
      </c>
      <c r="B63" s="157" t="s">
        <v>389</v>
      </c>
      <c r="C63" s="158" t="s">
        <v>9</v>
      </c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155">
        <f t="shared" si="3"/>
        <v>0</v>
      </c>
      <c r="O63" s="157"/>
    </row>
    <row r="64" spans="1:569">
      <c r="A64" s="156">
        <f>IF(N64=0,"ẩn",MAX($A$7:$A62)+1)</f>
        <v>20</v>
      </c>
      <c r="B64" s="157" t="s">
        <v>390</v>
      </c>
      <c r="C64" s="158" t="s">
        <v>9</v>
      </c>
      <c r="D64" s="227">
        <v>1</v>
      </c>
      <c r="E64" s="227">
        <v>1</v>
      </c>
      <c r="F64" s="227">
        <v>1</v>
      </c>
      <c r="G64" s="227">
        <v>1</v>
      </c>
      <c r="H64" s="227">
        <v>1</v>
      </c>
      <c r="I64" s="227">
        <v>1</v>
      </c>
      <c r="J64" s="227">
        <v>1</v>
      </c>
      <c r="K64" s="227">
        <v>1</v>
      </c>
      <c r="L64" s="227">
        <v>1</v>
      </c>
      <c r="M64" s="227">
        <v>1</v>
      </c>
      <c r="N64" s="335">
        <f t="shared" si="3"/>
        <v>10</v>
      </c>
      <c r="O64" s="158"/>
    </row>
    <row r="65" spans="1:20" hidden="1">
      <c r="A65" s="156" t="str">
        <f>IF(N65=0,"ẩn",MAX($A$7:$A64)+1)</f>
        <v>ẩn</v>
      </c>
      <c r="B65" s="157" t="s">
        <v>420</v>
      </c>
      <c r="C65" s="158" t="s">
        <v>9</v>
      </c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155">
        <f t="shared" si="3"/>
        <v>0</v>
      </c>
      <c r="O65" s="157"/>
    </row>
    <row r="66" spans="1:20">
      <c r="A66" s="156">
        <f>IF(N66=0,"ẩn",MAX($A$7:$A65)+1)</f>
        <v>21</v>
      </c>
      <c r="B66" s="157" t="s">
        <v>419</v>
      </c>
      <c r="C66" s="158" t="s">
        <v>9</v>
      </c>
      <c r="D66" s="227">
        <v>3</v>
      </c>
      <c r="E66" s="227">
        <v>3</v>
      </c>
      <c r="F66" s="227">
        <v>3</v>
      </c>
      <c r="G66" s="227">
        <v>3</v>
      </c>
      <c r="H66" s="227">
        <v>3</v>
      </c>
      <c r="I66" s="227">
        <v>3</v>
      </c>
      <c r="J66" s="227">
        <v>3</v>
      </c>
      <c r="K66" s="227">
        <v>3</v>
      </c>
      <c r="L66" s="227">
        <v>3</v>
      </c>
      <c r="M66" s="227">
        <v>3</v>
      </c>
      <c r="N66" s="335">
        <f t="shared" si="3"/>
        <v>30</v>
      </c>
      <c r="O66" s="158"/>
    </row>
    <row r="67" spans="1:20">
      <c r="A67" s="156">
        <f>IF(N67=0,"ẩn",MAX($A$7:$A66)+1)</f>
        <v>22</v>
      </c>
      <c r="B67" s="73" t="s">
        <v>418</v>
      </c>
      <c r="C67" s="158" t="s">
        <v>69</v>
      </c>
      <c r="D67" s="227">
        <v>3</v>
      </c>
      <c r="E67" s="227">
        <v>3</v>
      </c>
      <c r="F67" s="227">
        <v>3</v>
      </c>
      <c r="G67" s="227">
        <v>3</v>
      </c>
      <c r="H67" s="227">
        <v>3</v>
      </c>
      <c r="I67" s="227">
        <v>3</v>
      </c>
      <c r="J67" s="227">
        <v>3</v>
      </c>
      <c r="K67" s="227">
        <v>3</v>
      </c>
      <c r="L67" s="227">
        <v>3</v>
      </c>
      <c r="M67" s="227">
        <v>3</v>
      </c>
      <c r="N67" s="335">
        <f t="shared" si="3"/>
        <v>30</v>
      </c>
      <c r="O67" s="158"/>
    </row>
    <row r="68" spans="1:20">
      <c r="A68" s="156">
        <f>IF(N68=0,"ẩn",MAX($A$7:$A67)+1)</f>
        <v>23</v>
      </c>
      <c r="B68" s="157" t="s">
        <v>350</v>
      </c>
      <c r="C68" s="158" t="s">
        <v>87</v>
      </c>
      <c r="D68" s="227">
        <v>24</v>
      </c>
      <c r="E68" s="227">
        <v>21</v>
      </c>
      <c r="F68" s="227">
        <v>21</v>
      </c>
      <c r="G68" s="227">
        <v>24</v>
      </c>
      <c r="H68" s="227">
        <v>21</v>
      </c>
      <c r="I68" s="227">
        <v>21</v>
      </c>
      <c r="J68" s="227">
        <v>21</v>
      </c>
      <c r="K68" s="227">
        <v>21</v>
      </c>
      <c r="L68" s="227">
        <v>21</v>
      </c>
      <c r="M68" s="227">
        <v>21</v>
      </c>
      <c r="N68" s="335">
        <f t="shared" si="3"/>
        <v>216</v>
      </c>
      <c r="O68" s="158"/>
    </row>
    <row r="69" spans="1:20" hidden="1">
      <c r="A69" s="156" t="str">
        <f>IF(N69=0,"ẩn",MAX($A$7:$A68)+1)</f>
        <v>ẩn</v>
      </c>
      <c r="B69" s="157" t="s">
        <v>315</v>
      </c>
      <c r="C69" s="158" t="s">
        <v>87</v>
      </c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155">
        <f t="shared" si="3"/>
        <v>0</v>
      </c>
      <c r="O69" s="157"/>
    </row>
    <row r="70" spans="1:20" hidden="1">
      <c r="A70" s="156" t="str">
        <f>IF(N70=0,"ẩn",MAX($A$7:$A69)+1)</f>
        <v>ẩn</v>
      </c>
      <c r="B70" s="157" t="s">
        <v>303</v>
      </c>
      <c r="C70" s="158" t="s">
        <v>9</v>
      </c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155">
        <f t="shared" si="3"/>
        <v>0</v>
      </c>
      <c r="O70" s="157"/>
    </row>
    <row r="71" spans="1:20" hidden="1">
      <c r="A71" s="156" t="str">
        <f>IF(N71=0,"ẩn",MAX($A$7:$A70)+1)</f>
        <v>ẩn</v>
      </c>
      <c r="B71" s="157" t="s">
        <v>385</v>
      </c>
      <c r="C71" s="158" t="s">
        <v>9</v>
      </c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155">
        <f t="shared" si="3"/>
        <v>0</v>
      </c>
      <c r="O71" s="157"/>
    </row>
    <row r="72" spans="1:20">
      <c r="A72" s="156">
        <f>IF(N72=0,"ẩn",MAX($A$7:$A70)+1)</f>
        <v>24</v>
      </c>
      <c r="B72" s="157" t="s">
        <v>369</v>
      </c>
      <c r="C72" s="158" t="s">
        <v>9</v>
      </c>
      <c r="D72" s="227">
        <v>6</v>
      </c>
      <c r="E72" s="227">
        <v>6</v>
      </c>
      <c r="F72" s="227">
        <v>6</v>
      </c>
      <c r="G72" s="227">
        <v>6</v>
      </c>
      <c r="H72" s="227">
        <v>6</v>
      </c>
      <c r="I72" s="227">
        <v>6</v>
      </c>
      <c r="J72" s="227">
        <v>6</v>
      </c>
      <c r="K72" s="227">
        <v>6</v>
      </c>
      <c r="L72" s="227">
        <v>6</v>
      </c>
      <c r="M72" s="227">
        <v>6</v>
      </c>
      <c r="N72" s="335">
        <f t="shared" si="3"/>
        <v>60</v>
      </c>
      <c r="O72" s="158"/>
    </row>
    <row r="73" spans="1:20" hidden="1">
      <c r="A73" s="156" t="str">
        <f>IF(N73=0,"ẩn",MAX($A$7:$A71)+1)</f>
        <v>ẩn</v>
      </c>
      <c r="B73" s="157" t="s">
        <v>386</v>
      </c>
      <c r="C73" s="158" t="s">
        <v>7</v>
      </c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155">
        <f t="shared" si="3"/>
        <v>0</v>
      </c>
      <c r="O73" s="157"/>
    </row>
    <row r="74" spans="1:20">
      <c r="A74" s="156">
        <f>IF(N74=0,"ẩn",MAX($A$7:$A72)+1)</f>
        <v>25</v>
      </c>
      <c r="B74" s="157" t="s">
        <v>494</v>
      </c>
      <c r="C74" s="158" t="s">
        <v>7</v>
      </c>
      <c r="D74" s="226">
        <v>1</v>
      </c>
      <c r="E74" s="226">
        <v>1</v>
      </c>
      <c r="F74" s="226">
        <v>1</v>
      </c>
      <c r="G74" s="226">
        <v>1</v>
      </c>
      <c r="H74" s="226">
        <v>1</v>
      </c>
      <c r="I74" s="226">
        <v>1</v>
      </c>
      <c r="J74" s="226">
        <v>1</v>
      </c>
      <c r="K74" s="226">
        <v>1</v>
      </c>
      <c r="L74" s="226">
        <v>1</v>
      </c>
      <c r="M74" s="226">
        <v>1</v>
      </c>
      <c r="N74" s="335">
        <f t="shared" si="3"/>
        <v>10</v>
      </c>
      <c r="O74" s="157"/>
    </row>
    <row r="75" spans="1:20" hidden="1">
      <c r="A75" s="156" t="str">
        <f>IF(N75=0,"ẩn",MAX($A$7:$A73)+1)</f>
        <v>ẩn</v>
      </c>
      <c r="B75" s="157" t="s">
        <v>88</v>
      </c>
      <c r="C75" s="158" t="s">
        <v>7</v>
      </c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155">
        <f t="shared" si="3"/>
        <v>0</v>
      </c>
      <c r="O75" s="158"/>
    </row>
    <row r="76" spans="1:20">
      <c r="A76" s="156">
        <f>IF(N76=0,"ẩn",MAX($A$7:$A74)+1)</f>
        <v>26</v>
      </c>
      <c r="B76" s="157" t="s">
        <v>295</v>
      </c>
      <c r="C76" s="158" t="s">
        <v>7</v>
      </c>
      <c r="D76" s="226">
        <v>2</v>
      </c>
      <c r="E76" s="226">
        <v>2</v>
      </c>
      <c r="F76" s="226">
        <v>2</v>
      </c>
      <c r="G76" s="226">
        <v>2</v>
      </c>
      <c r="H76" s="226">
        <v>2</v>
      </c>
      <c r="I76" s="226">
        <v>2</v>
      </c>
      <c r="J76" s="226">
        <v>2</v>
      </c>
      <c r="K76" s="226">
        <v>2</v>
      </c>
      <c r="L76" s="226">
        <v>2</v>
      </c>
      <c r="M76" s="226">
        <v>2</v>
      </c>
      <c r="N76" s="335">
        <f t="shared" si="3"/>
        <v>20</v>
      </c>
      <c r="O76" s="157"/>
    </row>
    <row r="77" spans="1:20" hidden="1">
      <c r="A77" s="156" t="str">
        <f>IF(N77=0,"ẩn",MAX($A$7:$A75)+1)</f>
        <v>ẩn</v>
      </c>
      <c r="B77" s="157" t="s">
        <v>443</v>
      </c>
      <c r="C77" s="158" t="s">
        <v>7</v>
      </c>
      <c r="D77" s="227"/>
      <c r="E77" s="227"/>
      <c r="F77" s="227"/>
      <c r="G77" s="227"/>
      <c r="H77" s="227"/>
      <c r="I77" s="227"/>
      <c r="J77" s="227"/>
      <c r="K77" s="227"/>
      <c r="L77" s="227"/>
      <c r="M77" s="227"/>
      <c r="N77" s="155">
        <f t="shared" si="3"/>
        <v>0</v>
      </c>
      <c r="O77" s="158"/>
    </row>
    <row r="78" spans="1:20" hidden="1">
      <c r="A78" s="156" t="str">
        <f>IF(N78=0,"ẩn",MAX($A$7:$A76)+1)</f>
        <v>ẩn</v>
      </c>
      <c r="B78" s="157" t="s">
        <v>493</v>
      </c>
      <c r="C78" s="158" t="s">
        <v>7</v>
      </c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155">
        <f t="shared" si="3"/>
        <v>0</v>
      </c>
      <c r="O78" s="158"/>
    </row>
    <row r="79" spans="1:20" hidden="1">
      <c r="A79" s="156" t="str">
        <f>IF(N79=0,"ẩn",MAX($A$7:$A77)+1)</f>
        <v>ẩn</v>
      </c>
      <c r="B79" s="157" t="s">
        <v>313</v>
      </c>
      <c r="C79" s="158" t="s">
        <v>7</v>
      </c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155">
        <f t="shared" si="3"/>
        <v>0</v>
      </c>
      <c r="O79" s="158"/>
    </row>
    <row r="80" spans="1:20" hidden="1">
      <c r="A80" s="156" t="str">
        <f>IF(N80=0,"ẩn",MAX($A$7:$A78)+1)</f>
        <v>ẩn</v>
      </c>
      <c r="B80" s="157" t="s">
        <v>414</v>
      </c>
      <c r="C80" s="158" t="s">
        <v>7</v>
      </c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155">
        <f t="shared" si="3"/>
        <v>0</v>
      </c>
      <c r="O80" s="158"/>
      <c r="T80" s="73" t="s">
        <v>56</v>
      </c>
    </row>
    <row r="81" spans="1:20" hidden="1">
      <c r="A81" s="156" t="str">
        <f>IF(N81=0,"ẩn",MAX($A$7:$A80)+1)</f>
        <v>ẩn</v>
      </c>
      <c r="B81" s="157" t="s">
        <v>408</v>
      </c>
      <c r="C81" s="158" t="s">
        <v>7</v>
      </c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155">
        <f t="shared" si="3"/>
        <v>0</v>
      </c>
      <c r="O81" s="157"/>
    </row>
    <row r="82" spans="1:20" hidden="1">
      <c r="A82" s="156" t="str">
        <f>IF(N82=0,"ẩn",MAX($A$7:$A81)+1)</f>
        <v>ẩn</v>
      </c>
      <c r="B82" s="157" t="s">
        <v>398</v>
      </c>
      <c r="C82" s="158" t="s">
        <v>7</v>
      </c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155">
        <f t="shared" si="3"/>
        <v>0</v>
      </c>
      <c r="O82" s="157"/>
    </row>
    <row r="83" spans="1:20" ht="18.600000000000001" hidden="1">
      <c r="A83" s="156" t="str">
        <f>IF(N83=0,"ẩn",MAX($A$7:$A81)+1)</f>
        <v>ẩn</v>
      </c>
      <c r="B83" s="157" t="s">
        <v>89</v>
      </c>
      <c r="C83" s="158" t="s">
        <v>87</v>
      </c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155">
        <f t="shared" si="3"/>
        <v>0</v>
      </c>
      <c r="O83" s="158"/>
      <c r="T83" s="73" t="s">
        <v>56</v>
      </c>
    </row>
    <row r="84" spans="1:20" ht="18.600000000000001" hidden="1">
      <c r="A84" s="156" t="str">
        <f>IF(N84=0,"ẩn",MAX($A$7:$A83)+1)</f>
        <v>ẩn</v>
      </c>
      <c r="B84" s="157" t="s">
        <v>90</v>
      </c>
      <c r="C84" s="158" t="s">
        <v>87</v>
      </c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155">
        <f t="shared" si="3"/>
        <v>0</v>
      </c>
      <c r="O84" s="158"/>
    </row>
    <row r="85" spans="1:20" ht="18.600000000000001" hidden="1">
      <c r="A85" s="156" t="str">
        <f>IF(N85=0,"ẩn",MAX($A$7:$A84)+1)</f>
        <v>ẩn</v>
      </c>
      <c r="B85" s="157" t="s">
        <v>91</v>
      </c>
      <c r="C85" s="158" t="s">
        <v>87</v>
      </c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155">
        <f t="shared" si="3"/>
        <v>0</v>
      </c>
      <c r="O85" s="158"/>
    </row>
    <row r="86" spans="1:20" ht="18.600000000000001">
      <c r="A86" s="156">
        <f>IF(N86=0,"ẩn",MAX($A$7:$A85)+1)</f>
        <v>27</v>
      </c>
      <c r="B86" s="157" t="s">
        <v>92</v>
      </c>
      <c r="C86" s="158" t="s">
        <v>87</v>
      </c>
      <c r="D86" s="227">
        <f t="shared" ref="D86:K86" si="4">10+2.4</f>
        <v>12.4</v>
      </c>
      <c r="E86" s="227">
        <f t="shared" si="4"/>
        <v>12.4</v>
      </c>
      <c r="F86" s="227">
        <f t="shared" si="4"/>
        <v>12.4</v>
      </c>
      <c r="G86" s="227">
        <f t="shared" si="4"/>
        <v>12.4</v>
      </c>
      <c r="H86" s="227">
        <f t="shared" si="4"/>
        <v>12.4</v>
      </c>
      <c r="I86" s="227">
        <f t="shared" si="4"/>
        <v>12.4</v>
      </c>
      <c r="J86" s="227">
        <f t="shared" si="4"/>
        <v>12.4</v>
      </c>
      <c r="K86" s="227">
        <f t="shared" si="4"/>
        <v>12.4</v>
      </c>
      <c r="L86" s="227">
        <f>10+2.4</f>
        <v>12.4</v>
      </c>
      <c r="M86" s="227">
        <f>10+2.4</f>
        <v>12.4</v>
      </c>
      <c r="N86" s="335">
        <f t="shared" si="3"/>
        <v>124.00000000000003</v>
      </c>
      <c r="O86" s="158"/>
    </row>
    <row r="87" spans="1:20" ht="18.600000000000001">
      <c r="A87" s="156">
        <f>IF(N87=0,"ẩn",MAX($A$7:$A86)+1)</f>
        <v>28</v>
      </c>
      <c r="B87" s="157" t="s">
        <v>93</v>
      </c>
      <c r="C87" s="158" t="s">
        <v>87</v>
      </c>
      <c r="D87" s="227">
        <v>24</v>
      </c>
      <c r="E87" s="227">
        <v>24</v>
      </c>
      <c r="F87" s="227">
        <v>24</v>
      </c>
      <c r="G87" s="227">
        <v>24</v>
      </c>
      <c r="H87" s="227">
        <v>24</v>
      </c>
      <c r="I87" s="227">
        <v>24</v>
      </c>
      <c r="J87" s="227">
        <v>24</v>
      </c>
      <c r="K87" s="227">
        <v>24</v>
      </c>
      <c r="L87" s="227">
        <v>24</v>
      </c>
      <c r="M87" s="227">
        <v>24</v>
      </c>
      <c r="N87" s="335">
        <f t="shared" si="3"/>
        <v>240</v>
      </c>
      <c r="O87" s="158"/>
    </row>
    <row r="88" spans="1:20" hidden="1">
      <c r="A88" s="156" t="str">
        <f>IF(N88=0,"ẩn",MAX($A$7:$A87)+1)</f>
        <v>ẩn</v>
      </c>
      <c r="B88" s="157" t="s">
        <v>391</v>
      </c>
      <c r="C88" s="158" t="s">
        <v>87</v>
      </c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83">
        <f t="shared" si="3"/>
        <v>0</v>
      </c>
      <c r="O88" s="157"/>
    </row>
    <row r="89" spans="1:20" hidden="1">
      <c r="A89" s="156" t="str">
        <f>IF(N89=0,"ẩn",MAX($A$7:$A88)+1)</f>
        <v>ẩn</v>
      </c>
      <c r="B89" s="157" t="s">
        <v>495</v>
      </c>
      <c r="C89" s="158" t="s">
        <v>87</v>
      </c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155">
        <f t="shared" ref="N89:N120" si="5">SUM(D89:M89)</f>
        <v>0</v>
      </c>
      <c r="O89" s="157"/>
    </row>
    <row r="90" spans="1:20" hidden="1">
      <c r="A90" s="156" t="str">
        <f>IF(N90=0,"ẩn",MAX($A$7:$A89)+1)</f>
        <v>ẩn</v>
      </c>
      <c r="B90" s="157" t="s">
        <v>387</v>
      </c>
      <c r="C90" s="158" t="s">
        <v>87</v>
      </c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155">
        <f t="shared" si="5"/>
        <v>0</v>
      </c>
      <c r="O90" s="157"/>
    </row>
    <row r="91" spans="1:20" ht="18.600000000000001" hidden="1">
      <c r="A91" s="156" t="str">
        <f>IF(N91=0,"ẩn",MAX($A$7:$A90)+1)</f>
        <v>ẩn</v>
      </c>
      <c r="B91" s="157" t="s">
        <v>94</v>
      </c>
      <c r="C91" s="158" t="s">
        <v>87</v>
      </c>
      <c r="D91" s="226"/>
      <c r="E91" s="226"/>
      <c r="F91" s="226"/>
      <c r="G91" s="226"/>
      <c r="H91" s="226"/>
      <c r="I91" s="226"/>
      <c r="J91" s="226"/>
      <c r="K91" s="226"/>
      <c r="L91" s="226"/>
      <c r="M91" s="226"/>
      <c r="N91" s="155">
        <f t="shared" si="5"/>
        <v>0</v>
      </c>
      <c r="O91" s="157"/>
    </row>
    <row r="92" spans="1:20" ht="18.600000000000001" hidden="1">
      <c r="A92" s="156" t="str">
        <f>IF(N92=0,"ẩn",MAX($A$7:$A91)+1)</f>
        <v>ẩn</v>
      </c>
      <c r="B92" s="157" t="s">
        <v>95</v>
      </c>
      <c r="C92" s="158" t="s">
        <v>87</v>
      </c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155">
        <f t="shared" si="5"/>
        <v>0</v>
      </c>
      <c r="O92" s="157"/>
    </row>
    <row r="93" spans="1:20" ht="18.600000000000001" hidden="1">
      <c r="A93" s="156" t="str">
        <f>IF(N93=0,"ẩn",MAX($A$7:$A92)+1)</f>
        <v>ẩn</v>
      </c>
      <c r="B93" s="157" t="s">
        <v>96</v>
      </c>
      <c r="C93" s="158" t="s">
        <v>87</v>
      </c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155">
        <f t="shared" si="5"/>
        <v>0</v>
      </c>
      <c r="O93" s="157"/>
    </row>
    <row r="94" spans="1:20" ht="31.2">
      <c r="A94" s="156">
        <f>IF(N94=0,"ẩn",MAX($A$7:$A93)+1)</f>
        <v>29</v>
      </c>
      <c r="B94" s="157" t="s">
        <v>365</v>
      </c>
      <c r="C94" s="158" t="s">
        <v>7</v>
      </c>
      <c r="D94" s="227">
        <v>15</v>
      </c>
      <c r="E94" s="227">
        <v>15</v>
      </c>
      <c r="F94" s="227">
        <v>15</v>
      </c>
      <c r="G94" s="227">
        <v>15</v>
      </c>
      <c r="H94" s="227">
        <v>15</v>
      </c>
      <c r="I94" s="227">
        <v>15</v>
      </c>
      <c r="J94" s="227">
        <v>15</v>
      </c>
      <c r="K94" s="227">
        <v>15</v>
      </c>
      <c r="L94" s="227">
        <v>15</v>
      </c>
      <c r="M94" s="227">
        <v>15</v>
      </c>
      <c r="N94" s="335">
        <f t="shared" si="5"/>
        <v>150</v>
      </c>
      <c r="O94" s="158"/>
      <c r="Q94" s="165"/>
    </row>
    <row r="95" spans="1:20" hidden="1">
      <c r="A95" s="156" t="str">
        <f>IF(N95=0,"ẩn",MAX($A$7:$A94)+1)</f>
        <v>ẩn</v>
      </c>
      <c r="B95" s="157" t="s">
        <v>97</v>
      </c>
      <c r="C95" s="158" t="s">
        <v>7</v>
      </c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155">
        <f t="shared" si="5"/>
        <v>0</v>
      </c>
      <c r="O95" s="158"/>
      <c r="T95" s="73" t="s">
        <v>56</v>
      </c>
    </row>
    <row r="96" spans="1:20" hidden="1">
      <c r="A96" s="156" t="str">
        <f>IF(N96=0,"ẩn",MAX($A$7:$A95)+1)</f>
        <v>ẩn</v>
      </c>
      <c r="B96" s="157" t="s">
        <v>98</v>
      </c>
      <c r="C96" s="158" t="s">
        <v>7</v>
      </c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155">
        <f t="shared" si="5"/>
        <v>0</v>
      </c>
      <c r="O96" s="158"/>
    </row>
    <row r="97" spans="1:15" hidden="1">
      <c r="A97" s="156" t="str">
        <f>IF(N97=0,"ẩn",MAX($A$7:$A96)+1)</f>
        <v>ẩn</v>
      </c>
      <c r="B97" s="157" t="s">
        <v>99</v>
      </c>
      <c r="C97" s="158" t="s">
        <v>7</v>
      </c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155">
        <f t="shared" si="5"/>
        <v>0</v>
      </c>
      <c r="O97" s="158"/>
    </row>
    <row r="98" spans="1:15">
      <c r="A98" s="156">
        <f>IF(N98=0,"ẩn",MAX($A$7:$A97)+1)</f>
        <v>30</v>
      </c>
      <c r="B98" s="157" t="s">
        <v>100</v>
      </c>
      <c r="C98" s="158" t="s">
        <v>7</v>
      </c>
      <c r="D98" s="227">
        <f>2+12</f>
        <v>14</v>
      </c>
      <c r="E98" s="227">
        <f t="shared" ref="E98:M98" si="6">2+12</f>
        <v>14</v>
      </c>
      <c r="F98" s="227">
        <f t="shared" si="6"/>
        <v>14</v>
      </c>
      <c r="G98" s="227">
        <f t="shared" si="6"/>
        <v>14</v>
      </c>
      <c r="H98" s="227">
        <f t="shared" si="6"/>
        <v>14</v>
      </c>
      <c r="I98" s="227">
        <f t="shared" si="6"/>
        <v>14</v>
      </c>
      <c r="J98" s="227">
        <f t="shared" si="6"/>
        <v>14</v>
      </c>
      <c r="K98" s="227">
        <f t="shared" si="6"/>
        <v>14</v>
      </c>
      <c r="L98" s="227">
        <f t="shared" si="6"/>
        <v>14</v>
      </c>
      <c r="M98" s="227">
        <f t="shared" si="6"/>
        <v>14</v>
      </c>
      <c r="N98" s="335">
        <f t="shared" si="5"/>
        <v>140</v>
      </c>
      <c r="O98" s="158"/>
    </row>
    <row r="99" spans="1:15">
      <c r="A99" s="156">
        <f>IF(N99=0,"ẩn",MAX($A$7:$A98)+1)</f>
        <v>31</v>
      </c>
      <c r="B99" s="157" t="s">
        <v>101</v>
      </c>
      <c r="C99" s="158" t="s">
        <v>7</v>
      </c>
      <c r="D99" s="227">
        <v>6</v>
      </c>
      <c r="E99" s="227">
        <v>6</v>
      </c>
      <c r="F99" s="227">
        <v>6</v>
      </c>
      <c r="G99" s="227">
        <v>6</v>
      </c>
      <c r="H99" s="227">
        <v>6</v>
      </c>
      <c r="I99" s="227">
        <v>6</v>
      </c>
      <c r="J99" s="227">
        <v>6</v>
      </c>
      <c r="K99" s="227">
        <v>6</v>
      </c>
      <c r="L99" s="227">
        <v>6</v>
      </c>
      <c r="M99" s="227">
        <v>6</v>
      </c>
      <c r="N99" s="335">
        <f t="shared" si="5"/>
        <v>60</v>
      </c>
      <c r="O99" s="158"/>
    </row>
    <row r="100" spans="1:15" hidden="1">
      <c r="A100" s="156" t="str">
        <f>IF(N100=0,"ẩn",MAX($A$7:$A99)+1)</f>
        <v>ẩn</v>
      </c>
      <c r="B100" s="157" t="s">
        <v>392</v>
      </c>
      <c r="C100" s="158" t="s">
        <v>7</v>
      </c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83">
        <f t="shared" si="5"/>
        <v>0</v>
      </c>
      <c r="O100" s="157"/>
    </row>
    <row r="101" spans="1:15" hidden="1">
      <c r="A101" s="156" t="str">
        <f>IF(N101=0,"ẩn",MAX($A$7:$A100)+1)</f>
        <v>ẩn</v>
      </c>
      <c r="B101" s="157" t="s">
        <v>496</v>
      </c>
      <c r="C101" s="158" t="s">
        <v>7</v>
      </c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155">
        <f t="shared" si="5"/>
        <v>0</v>
      </c>
      <c r="O101" s="157"/>
    </row>
    <row r="102" spans="1:15" hidden="1">
      <c r="A102" s="156" t="str">
        <f>IF(N102=0,"ẩn",MAX($A$7:$A100)+1)</f>
        <v>ẩn</v>
      </c>
      <c r="B102" s="157" t="s">
        <v>388</v>
      </c>
      <c r="C102" s="158" t="s">
        <v>7</v>
      </c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155">
        <f t="shared" si="5"/>
        <v>0</v>
      </c>
      <c r="O102" s="157"/>
    </row>
    <row r="103" spans="1:15">
      <c r="A103" s="156">
        <f>IF(N103=0,"ẩn",MAX($A$7:$A102)+1)</f>
        <v>32</v>
      </c>
      <c r="B103" s="157" t="s">
        <v>102</v>
      </c>
      <c r="C103" s="158" t="s">
        <v>7</v>
      </c>
      <c r="D103" s="227">
        <v>8</v>
      </c>
      <c r="E103" s="227">
        <v>8</v>
      </c>
      <c r="F103" s="227">
        <v>8</v>
      </c>
      <c r="G103" s="227">
        <v>8</v>
      </c>
      <c r="H103" s="227">
        <v>8</v>
      </c>
      <c r="I103" s="227">
        <v>8</v>
      </c>
      <c r="J103" s="227">
        <v>8</v>
      </c>
      <c r="K103" s="227">
        <v>8</v>
      </c>
      <c r="L103" s="227">
        <v>8</v>
      </c>
      <c r="M103" s="227">
        <v>8</v>
      </c>
      <c r="N103" s="335">
        <f t="shared" si="5"/>
        <v>80</v>
      </c>
      <c r="O103" s="158"/>
    </row>
    <row r="104" spans="1:15" hidden="1">
      <c r="A104" s="156" t="str">
        <f>IF(N104=0,"ẩn",MAX($A$7:$A103)+1)</f>
        <v>ẩn</v>
      </c>
      <c r="B104" s="157" t="s">
        <v>103</v>
      </c>
      <c r="C104" s="158" t="s">
        <v>7</v>
      </c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155">
        <f t="shared" si="5"/>
        <v>0</v>
      </c>
      <c r="O104" s="157"/>
    </row>
    <row r="105" spans="1:15">
      <c r="A105" s="156">
        <f>IF(N105=0,"ẩn",MAX($A$7:$A104)+1)</f>
        <v>33</v>
      </c>
      <c r="B105" s="157" t="s">
        <v>341</v>
      </c>
      <c r="C105" s="158" t="s">
        <v>87</v>
      </c>
      <c r="D105" s="227">
        <v>12</v>
      </c>
      <c r="E105" s="227">
        <v>12</v>
      </c>
      <c r="F105" s="227">
        <v>12</v>
      </c>
      <c r="G105" s="227">
        <v>12</v>
      </c>
      <c r="H105" s="227">
        <v>12</v>
      </c>
      <c r="I105" s="227">
        <v>12</v>
      </c>
      <c r="J105" s="227">
        <v>12</v>
      </c>
      <c r="K105" s="227">
        <v>12</v>
      </c>
      <c r="L105" s="227">
        <v>12</v>
      </c>
      <c r="M105" s="227">
        <v>12</v>
      </c>
      <c r="N105" s="335">
        <f t="shared" si="5"/>
        <v>120</v>
      </c>
      <c r="O105" s="158"/>
    </row>
    <row r="106" spans="1:15">
      <c r="A106" s="156">
        <f>IF(N106=0,"ẩn",MAX($A$7:$A105)+1)</f>
        <v>34</v>
      </c>
      <c r="B106" s="157" t="s">
        <v>342</v>
      </c>
      <c r="C106" s="158" t="s">
        <v>9</v>
      </c>
      <c r="D106" s="227">
        <v>6</v>
      </c>
      <c r="E106" s="227">
        <v>6</v>
      </c>
      <c r="F106" s="227">
        <v>6</v>
      </c>
      <c r="G106" s="227">
        <v>6</v>
      </c>
      <c r="H106" s="227">
        <v>6</v>
      </c>
      <c r="I106" s="227">
        <v>6</v>
      </c>
      <c r="J106" s="227">
        <v>6</v>
      </c>
      <c r="K106" s="227">
        <v>6</v>
      </c>
      <c r="L106" s="227">
        <v>6</v>
      </c>
      <c r="M106" s="227">
        <v>6</v>
      </c>
      <c r="N106" s="335">
        <f t="shared" si="5"/>
        <v>60</v>
      </c>
      <c r="O106" s="158"/>
    </row>
    <row r="107" spans="1:15">
      <c r="A107" s="156">
        <f>IF(N107=0,"ẩn",MAX($A$7:$A106)+1)</f>
        <v>35</v>
      </c>
      <c r="B107" s="157" t="s">
        <v>444</v>
      </c>
      <c r="C107" s="158" t="s">
        <v>87</v>
      </c>
      <c r="D107" s="227">
        <v>10</v>
      </c>
      <c r="E107" s="227">
        <v>10</v>
      </c>
      <c r="F107" s="227">
        <v>10</v>
      </c>
      <c r="G107" s="227">
        <v>10</v>
      </c>
      <c r="H107" s="227">
        <v>10</v>
      </c>
      <c r="I107" s="227">
        <v>10</v>
      </c>
      <c r="J107" s="227">
        <v>10</v>
      </c>
      <c r="K107" s="227">
        <v>10</v>
      </c>
      <c r="L107" s="227">
        <v>10</v>
      </c>
      <c r="M107" s="227">
        <v>10</v>
      </c>
      <c r="N107" s="335">
        <f t="shared" si="5"/>
        <v>100</v>
      </c>
      <c r="O107" s="158"/>
    </row>
    <row r="108" spans="1:15">
      <c r="A108" s="156">
        <f>IF(N108=0,"ẩn",MAX($A$7:$A107)+1)</f>
        <v>36</v>
      </c>
      <c r="B108" s="157" t="s">
        <v>445</v>
      </c>
      <c r="C108" s="158" t="s">
        <v>87</v>
      </c>
      <c r="D108" s="228">
        <v>1.5</v>
      </c>
      <c r="E108" s="228">
        <v>1.5</v>
      </c>
      <c r="F108" s="228">
        <v>1.5</v>
      </c>
      <c r="G108" s="228">
        <v>1.5</v>
      </c>
      <c r="H108" s="228">
        <v>1.5</v>
      </c>
      <c r="I108" s="228">
        <v>1.5</v>
      </c>
      <c r="J108" s="228">
        <v>1.5</v>
      </c>
      <c r="K108" s="228">
        <v>1.5</v>
      </c>
      <c r="L108" s="228">
        <v>1.5</v>
      </c>
      <c r="M108" s="228">
        <v>1.5</v>
      </c>
      <c r="N108" s="335">
        <f t="shared" si="5"/>
        <v>15</v>
      </c>
      <c r="O108" s="158"/>
    </row>
    <row r="109" spans="1:15">
      <c r="A109" s="156">
        <f>IF(N109=0,"ẩn",MAX($A$7:$A108)+1)</f>
        <v>37</v>
      </c>
      <c r="B109" s="157" t="s">
        <v>446</v>
      </c>
      <c r="C109" s="158" t="s">
        <v>9</v>
      </c>
      <c r="D109" s="227">
        <v>4</v>
      </c>
      <c r="E109" s="227">
        <v>4</v>
      </c>
      <c r="F109" s="227">
        <v>4</v>
      </c>
      <c r="G109" s="227">
        <v>4</v>
      </c>
      <c r="H109" s="227">
        <v>4</v>
      </c>
      <c r="I109" s="227">
        <v>4</v>
      </c>
      <c r="J109" s="227">
        <v>4</v>
      </c>
      <c r="K109" s="227">
        <v>4</v>
      </c>
      <c r="L109" s="227">
        <v>4</v>
      </c>
      <c r="M109" s="227">
        <v>4</v>
      </c>
      <c r="N109" s="335">
        <f t="shared" si="5"/>
        <v>40</v>
      </c>
      <c r="O109" s="158"/>
    </row>
    <row r="110" spans="1:15">
      <c r="A110" s="156">
        <f>IF(N110=0,"ẩn",MAX($A$7:$A109)+1)</f>
        <v>38</v>
      </c>
      <c r="B110" s="157" t="s">
        <v>447</v>
      </c>
      <c r="C110" s="158" t="s">
        <v>7</v>
      </c>
      <c r="D110" s="227">
        <v>3</v>
      </c>
      <c r="E110" s="227">
        <v>3</v>
      </c>
      <c r="F110" s="227">
        <v>3</v>
      </c>
      <c r="G110" s="227">
        <v>3</v>
      </c>
      <c r="H110" s="227">
        <v>3</v>
      </c>
      <c r="I110" s="227">
        <v>3</v>
      </c>
      <c r="J110" s="227">
        <v>3</v>
      </c>
      <c r="K110" s="227">
        <v>3</v>
      </c>
      <c r="L110" s="227">
        <v>3</v>
      </c>
      <c r="M110" s="227">
        <v>3</v>
      </c>
      <c r="N110" s="335">
        <f t="shared" si="5"/>
        <v>30</v>
      </c>
      <c r="O110" s="158"/>
    </row>
    <row r="111" spans="1:15">
      <c r="A111" s="156">
        <f>IF(N111=0,"ẩn",MAX($A$7:$A110)+1)</f>
        <v>39</v>
      </c>
      <c r="B111" s="157" t="s">
        <v>104</v>
      </c>
      <c r="C111" s="158" t="s">
        <v>7</v>
      </c>
      <c r="D111" s="227">
        <v>1</v>
      </c>
      <c r="E111" s="227">
        <v>1</v>
      </c>
      <c r="F111" s="227">
        <v>1</v>
      </c>
      <c r="G111" s="227">
        <v>1</v>
      </c>
      <c r="H111" s="227">
        <v>1</v>
      </c>
      <c r="I111" s="227">
        <v>1</v>
      </c>
      <c r="J111" s="227">
        <v>1</v>
      </c>
      <c r="K111" s="227">
        <v>1</v>
      </c>
      <c r="L111" s="227">
        <v>1</v>
      </c>
      <c r="M111" s="227">
        <v>1</v>
      </c>
      <c r="N111" s="335">
        <f t="shared" si="5"/>
        <v>10</v>
      </c>
      <c r="O111" s="158"/>
    </row>
    <row r="112" spans="1:15">
      <c r="A112" s="156">
        <f>IF(N112=0,"ẩn",MAX($A$7:$A111)+1)</f>
        <v>40</v>
      </c>
      <c r="B112" s="157" t="s">
        <v>105</v>
      </c>
      <c r="C112" s="158" t="s">
        <v>7</v>
      </c>
      <c r="D112" s="227">
        <v>1</v>
      </c>
      <c r="E112" s="227">
        <v>1</v>
      </c>
      <c r="F112" s="227">
        <v>1</v>
      </c>
      <c r="G112" s="227">
        <v>1</v>
      </c>
      <c r="H112" s="227">
        <v>1</v>
      </c>
      <c r="I112" s="227">
        <v>1</v>
      </c>
      <c r="J112" s="227">
        <v>1</v>
      </c>
      <c r="K112" s="227">
        <v>1</v>
      </c>
      <c r="L112" s="227">
        <v>1</v>
      </c>
      <c r="M112" s="227">
        <v>1</v>
      </c>
      <c r="N112" s="335">
        <f t="shared" si="5"/>
        <v>10</v>
      </c>
      <c r="O112" s="158" t="s">
        <v>296</v>
      </c>
    </row>
    <row r="113" spans="1:20" hidden="1">
      <c r="A113" s="156" t="str">
        <f>IF(N113=0,"ẩn",MAX($A$7:$A112)+1)</f>
        <v>ẩn</v>
      </c>
      <c r="B113" s="157" t="s">
        <v>106</v>
      </c>
      <c r="C113" s="158" t="s">
        <v>7</v>
      </c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155">
        <f t="shared" si="5"/>
        <v>0</v>
      </c>
      <c r="O113" s="158" t="s">
        <v>296</v>
      </c>
    </row>
    <row r="114" spans="1:20" hidden="1">
      <c r="A114" s="156" t="str">
        <f>IF(N114=0,"ẩn",MAX($A$7:$A113)+1)</f>
        <v>ẩn</v>
      </c>
      <c r="B114" s="157" t="s">
        <v>107</v>
      </c>
      <c r="C114" s="158" t="s">
        <v>7</v>
      </c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155">
        <f t="shared" si="5"/>
        <v>0</v>
      </c>
      <c r="O114" s="158" t="s">
        <v>296</v>
      </c>
    </row>
    <row r="115" spans="1:20">
      <c r="A115" s="156">
        <f>IF(N115=0,"ẩn",MAX($A$7:$A114)+1)</f>
        <v>41</v>
      </c>
      <c r="B115" s="157" t="s">
        <v>108</v>
      </c>
      <c r="C115" s="158" t="s">
        <v>7</v>
      </c>
      <c r="D115" s="227">
        <v>3</v>
      </c>
      <c r="E115" s="227">
        <v>3</v>
      </c>
      <c r="F115" s="227">
        <v>3</v>
      </c>
      <c r="G115" s="227">
        <v>3</v>
      </c>
      <c r="H115" s="227">
        <v>3</v>
      </c>
      <c r="I115" s="227">
        <v>3</v>
      </c>
      <c r="J115" s="227">
        <v>3</v>
      </c>
      <c r="K115" s="227">
        <v>3</v>
      </c>
      <c r="L115" s="227">
        <v>3</v>
      </c>
      <c r="M115" s="227">
        <v>3</v>
      </c>
      <c r="N115" s="335">
        <f t="shared" si="5"/>
        <v>30</v>
      </c>
      <c r="O115" s="158" t="s">
        <v>296</v>
      </c>
    </row>
    <row r="116" spans="1:20" hidden="1">
      <c r="A116" s="156" t="str">
        <f>IF(N116=0,"ẩn",MAX($A$7:$A115)+1)</f>
        <v>ẩn</v>
      </c>
      <c r="B116" s="157" t="s">
        <v>109</v>
      </c>
      <c r="C116" s="158" t="s">
        <v>7</v>
      </c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155">
        <f t="shared" si="5"/>
        <v>0</v>
      </c>
      <c r="O116" s="158" t="s">
        <v>296</v>
      </c>
    </row>
    <row r="117" spans="1:20" hidden="1">
      <c r="A117" s="156" t="str">
        <f>IF(N117=0,"ẩn",MAX($A$7:$A116)+1)</f>
        <v>ẩn</v>
      </c>
      <c r="B117" s="157" t="s">
        <v>110</v>
      </c>
      <c r="C117" s="158" t="s">
        <v>7</v>
      </c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155">
        <f t="shared" si="5"/>
        <v>0</v>
      </c>
      <c r="O117" s="158" t="s">
        <v>296</v>
      </c>
    </row>
    <row r="118" spans="1:20">
      <c r="A118" s="156">
        <f>IF(N118=0,"ẩn",MAX($A$7:$A117)+1)</f>
        <v>42</v>
      </c>
      <c r="B118" s="157" t="s">
        <v>111</v>
      </c>
      <c r="C118" s="158" t="s">
        <v>87</v>
      </c>
      <c r="D118" s="227">
        <v>2</v>
      </c>
      <c r="E118" s="227">
        <v>2</v>
      </c>
      <c r="F118" s="227">
        <v>2</v>
      </c>
      <c r="G118" s="227">
        <v>2</v>
      </c>
      <c r="H118" s="227">
        <v>2</v>
      </c>
      <c r="I118" s="227">
        <v>2</v>
      </c>
      <c r="J118" s="227">
        <v>2</v>
      </c>
      <c r="K118" s="227">
        <v>2</v>
      </c>
      <c r="L118" s="227">
        <v>2</v>
      </c>
      <c r="M118" s="227">
        <v>2</v>
      </c>
      <c r="N118" s="335">
        <f t="shared" si="5"/>
        <v>20</v>
      </c>
      <c r="O118" s="158" t="s">
        <v>296</v>
      </c>
      <c r="P118" s="100"/>
    </row>
    <row r="119" spans="1:20">
      <c r="A119" s="156">
        <f>IF(N119=0,"ẩn",MAX($A$7:$A118)+1)</f>
        <v>43</v>
      </c>
      <c r="B119" s="157" t="s">
        <v>510</v>
      </c>
      <c r="C119" s="158" t="s">
        <v>87</v>
      </c>
      <c r="D119" s="227">
        <v>2</v>
      </c>
      <c r="E119" s="227">
        <v>2</v>
      </c>
      <c r="F119" s="227">
        <v>2</v>
      </c>
      <c r="G119" s="227">
        <v>2</v>
      </c>
      <c r="H119" s="227">
        <v>2</v>
      </c>
      <c r="I119" s="227">
        <v>2</v>
      </c>
      <c r="J119" s="227">
        <v>2</v>
      </c>
      <c r="K119" s="227">
        <v>2</v>
      </c>
      <c r="L119" s="227">
        <v>2</v>
      </c>
      <c r="M119" s="227">
        <v>2</v>
      </c>
      <c r="N119" s="335">
        <f t="shared" si="5"/>
        <v>20</v>
      </c>
      <c r="O119" s="158" t="s">
        <v>296</v>
      </c>
    </row>
    <row r="120" spans="1:20" hidden="1">
      <c r="A120" s="156" t="str">
        <f>IF(N120=0,"ẩn",MAX($A$7:$A118)+1)</f>
        <v>ẩn</v>
      </c>
      <c r="B120" s="157" t="s">
        <v>304</v>
      </c>
      <c r="C120" s="158" t="s">
        <v>87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155">
        <f t="shared" si="5"/>
        <v>0</v>
      </c>
      <c r="O120" s="157"/>
    </row>
    <row r="121" spans="1:20">
      <c r="A121" s="156">
        <f>IF(N121=0,"ẩn",MAX($A$7:$A120)+1)</f>
        <v>44</v>
      </c>
      <c r="B121" s="157" t="s">
        <v>112</v>
      </c>
      <c r="C121" s="158" t="s">
        <v>87</v>
      </c>
      <c r="D121" s="227">
        <v>16</v>
      </c>
      <c r="E121" s="227"/>
      <c r="F121" s="227"/>
      <c r="G121" s="227"/>
      <c r="H121" s="227"/>
      <c r="I121" s="227">
        <v>16</v>
      </c>
      <c r="J121" s="227"/>
      <c r="K121" s="227">
        <v>16</v>
      </c>
      <c r="L121" s="227"/>
      <c r="M121" s="227"/>
      <c r="N121" s="335">
        <f t="shared" ref="N121:N127" si="7">SUM(D121:M121)</f>
        <v>48</v>
      </c>
      <c r="O121" s="158"/>
    </row>
    <row r="122" spans="1:20" hidden="1">
      <c r="A122" s="156" t="str">
        <f>IF(N122=0,"ẩn",MAX($A$7:$A121)+1)</f>
        <v>ẩn</v>
      </c>
      <c r="B122" s="157" t="s">
        <v>113</v>
      </c>
      <c r="C122" s="158" t="s">
        <v>87</v>
      </c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155">
        <f t="shared" si="7"/>
        <v>0</v>
      </c>
      <c r="O122" s="157"/>
    </row>
    <row r="123" spans="1:20">
      <c r="A123" s="156">
        <f>IF(N123=0,"ẩn",MAX($A$7:$A122)+1)</f>
        <v>45</v>
      </c>
      <c r="B123" s="157" t="s">
        <v>395</v>
      </c>
      <c r="C123" s="158" t="s">
        <v>396</v>
      </c>
      <c r="D123" s="227"/>
      <c r="E123" s="227"/>
      <c r="F123" s="227"/>
      <c r="G123" s="227"/>
      <c r="H123" s="227"/>
      <c r="I123" s="227">
        <v>1</v>
      </c>
      <c r="J123" s="227"/>
      <c r="K123" s="227">
        <v>1</v>
      </c>
      <c r="L123" s="227"/>
      <c r="M123" s="227"/>
      <c r="N123" s="335">
        <f t="shared" si="7"/>
        <v>2</v>
      </c>
      <c r="O123" s="157"/>
    </row>
    <row r="124" spans="1:20">
      <c r="A124" s="156">
        <f>IF(N124=0,"ẩn",MAX($A$7:$A123)+1)</f>
        <v>46</v>
      </c>
      <c r="B124" s="157" t="s">
        <v>393</v>
      </c>
      <c r="C124" s="158" t="s">
        <v>394</v>
      </c>
      <c r="D124" s="227">
        <v>2</v>
      </c>
      <c r="E124" s="227">
        <v>2</v>
      </c>
      <c r="F124" s="227">
        <v>2</v>
      </c>
      <c r="G124" s="227">
        <v>2</v>
      </c>
      <c r="H124" s="227">
        <v>2</v>
      </c>
      <c r="I124" s="227">
        <v>2</v>
      </c>
      <c r="J124" s="227">
        <v>2</v>
      </c>
      <c r="K124" s="227">
        <v>2</v>
      </c>
      <c r="L124" s="227">
        <v>2</v>
      </c>
      <c r="M124" s="227">
        <v>2</v>
      </c>
      <c r="N124" s="335">
        <f t="shared" si="7"/>
        <v>20</v>
      </c>
      <c r="O124" s="158"/>
    </row>
    <row r="125" spans="1:20">
      <c r="A125" s="156">
        <f>IF(N125=0,"ẩn",MAX($A$7:$A122)+1)</f>
        <v>45</v>
      </c>
      <c r="B125" s="157" t="s">
        <v>116</v>
      </c>
      <c r="C125" s="158" t="s">
        <v>7</v>
      </c>
      <c r="D125" s="227"/>
      <c r="E125" s="227"/>
      <c r="F125" s="227"/>
      <c r="G125" s="227"/>
      <c r="H125" s="227"/>
      <c r="I125" s="227">
        <v>2</v>
      </c>
      <c r="J125" s="227"/>
      <c r="K125" s="227">
        <v>2</v>
      </c>
      <c r="L125" s="227"/>
      <c r="M125" s="227"/>
      <c r="N125" s="335">
        <f t="shared" si="7"/>
        <v>4</v>
      </c>
      <c r="O125" s="157"/>
      <c r="T125" s="73" t="s">
        <v>56</v>
      </c>
    </row>
    <row r="126" spans="1:20">
      <c r="A126" s="156">
        <f>IF(N126=0,"ẩn",MAX($A$7:$A125)+1)</f>
        <v>47</v>
      </c>
      <c r="B126" s="157" t="s">
        <v>117</v>
      </c>
      <c r="C126" s="158" t="s">
        <v>7</v>
      </c>
      <c r="D126" s="227"/>
      <c r="E126" s="227"/>
      <c r="F126" s="227"/>
      <c r="G126" s="227"/>
      <c r="H126" s="227"/>
      <c r="I126" s="227">
        <v>2</v>
      </c>
      <c r="J126" s="227"/>
      <c r="K126" s="227">
        <v>2</v>
      </c>
      <c r="L126" s="227"/>
      <c r="M126" s="227"/>
      <c r="N126" s="335">
        <f t="shared" si="7"/>
        <v>4</v>
      </c>
      <c r="O126" s="157"/>
      <c r="T126" s="73" t="s">
        <v>56</v>
      </c>
    </row>
    <row r="127" spans="1:20">
      <c r="A127" s="156">
        <f>IF(N127=0,"ẩn",MAX($A$7:$A126)+1)</f>
        <v>48</v>
      </c>
      <c r="B127" s="157" t="s">
        <v>221</v>
      </c>
      <c r="C127" s="158" t="s">
        <v>7</v>
      </c>
      <c r="D127" s="226">
        <v>16</v>
      </c>
      <c r="E127" s="226"/>
      <c r="F127" s="226"/>
      <c r="G127" s="226"/>
      <c r="H127" s="226"/>
      <c r="I127" s="226">
        <v>16</v>
      </c>
      <c r="J127" s="226"/>
      <c r="K127" s="226">
        <v>16</v>
      </c>
      <c r="L127" s="226"/>
      <c r="M127" s="226"/>
      <c r="N127" s="335">
        <f t="shared" si="7"/>
        <v>48</v>
      </c>
      <c r="O127" s="157"/>
    </row>
    <row r="128" spans="1:20" s="146" customFormat="1" ht="16.2">
      <c r="A128" s="155" t="s">
        <v>297</v>
      </c>
      <c r="B128" s="160" t="s">
        <v>114</v>
      </c>
      <c r="C128" s="229"/>
      <c r="D128" s="230"/>
      <c r="E128" s="230"/>
      <c r="F128" s="230"/>
      <c r="G128" s="230"/>
      <c r="H128" s="230"/>
      <c r="I128" s="230"/>
      <c r="J128" s="230"/>
      <c r="K128" s="230"/>
      <c r="L128" s="230"/>
      <c r="M128" s="230"/>
      <c r="N128" s="335" t="s">
        <v>56</v>
      </c>
      <c r="O128" s="229"/>
    </row>
    <row r="129" spans="1:15">
      <c r="A129" s="156">
        <f>IF(N129=0,"ẩn",MAX($A$7:$A128)+1)</f>
        <v>49</v>
      </c>
      <c r="B129" s="157" t="s">
        <v>115</v>
      </c>
      <c r="C129" s="158" t="s">
        <v>9</v>
      </c>
      <c r="D129" s="227">
        <v>3</v>
      </c>
      <c r="E129" s="227">
        <v>3</v>
      </c>
      <c r="F129" s="227">
        <v>3</v>
      </c>
      <c r="G129" s="227">
        <v>3</v>
      </c>
      <c r="H129" s="227">
        <v>3</v>
      </c>
      <c r="I129" s="227">
        <v>3</v>
      </c>
      <c r="J129" s="227">
        <v>3</v>
      </c>
      <c r="K129" s="227">
        <v>3</v>
      </c>
      <c r="L129" s="227">
        <v>3</v>
      </c>
      <c r="M129" s="227">
        <v>3</v>
      </c>
      <c r="N129" s="335">
        <f t="shared" ref="N129:N137" si="8">SUM(D129:M129)</f>
        <v>30</v>
      </c>
      <c r="O129" s="158"/>
    </row>
    <row r="130" spans="1:15">
      <c r="A130" s="156">
        <f>IF(N130=0,"ẩn",MAX($A$7:$A129)+1)</f>
        <v>50</v>
      </c>
      <c r="B130" s="157" t="s">
        <v>116</v>
      </c>
      <c r="C130" s="158" t="s">
        <v>7</v>
      </c>
      <c r="D130" s="227">
        <v>2</v>
      </c>
      <c r="E130" s="227">
        <v>2</v>
      </c>
      <c r="F130" s="227">
        <v>2</v>
      </c>
      <c r="G130" s="227">
        <v>2</v>
      </c>
      <c r="H130" s="227">
        <v>2</v>
      </c>
      <c r="I130" s="227">
        <v>2</v>
      </c>
      <c r="J130" s="227">
        <v>2</v>
      </c>
      <c r="K130" s="227">
        <v>2</v>
      </c>
      <c r="L130" s="227">
        <v>2</v>
      </c>
      <c r="M130" s="227">
        <v>2</v>
      </c>
      <c r="N130" s="335">
        <f t="shared" si="8"/>
        <v>20</v>
      </c>
      <c r="O130" s="158"/>
    </row>
    <row r="131" spans="1:15">
      <c r="A131" s="156">
        <f>IF(N131=0,"ẩn",MAX($A$7:$A130)+1)</f>
        <v>51</v>
      </c>
      <c r="B131" s="157" t="s">
        <v>117</v>
      </c>
      <c r="C131" s="158" t="s">
        <v>7</v>
      </c>
      <c r="D131" s="227">
        <v>2</v>
      </c>
      <c r="E131" s="227">
        <v>2</v>
      </c>
      <c r="F131" s="227">
        <v>2</v>
      </c>
      <c r="G131" s="227">
        <v>2</v>
      </c>
      <c r="H131" s="227">
        <v>2</v>
      </c>
      <c r="I131" s="227">
        <v>2</v>
      </c>
      <c r="J131" s="227">
        <v>2</v>
      </c>
      <c r="K131" s="227">
        <v>2</v>
      </c>
      <c r="L131" s="227">
        <v>2</v>
      </c>
      <c r="M131" s="227">
        <v>2</v>
      </c>
      <c r="N131" s="335">
        <f t="shared" si="8"/>
        <v>20</v>
      </c>
      <c r="O131" s="158"/>
    </row>
    <row r="132" spans="1:15" hidden="1">
      <c r="A132" s="156" t="str">
        <f>IF(N132=0,"ẩn",MAX($A$7:$A131)+1)</f>
        <v>ẩn</v>
      </c>
      <c r="B132" s="157" t="s">
        <v>118</v>
      </c>
      <c r="C132" s="158" t="s">
        <v>7</v>
      </c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155">
        <f t="shared" si="8"/>
        <v>0</v>
      </c>
      <c r="O132" s="158"/>
    </row>
    <row r="133" spans="1:15" hidden="1">
      <c r="A133" s="156" t="str">
        <f>IF(N133=0,"ẩn",MAX($A$7:$A132)+1)</f>
        <v>ẩn</v>
      </c>
      <c r="B133" s="157" t="s">
        <v>119</v>
      </c>
      <c r="C133" s="158" t="s">
        <v>9</v>
      </c>
      <c r="D133" s="226"/>
      <c r="E133" s="226"/>
      <c r="F133" s="226"/>
      <c r="G133" s="226"/>
      <c r="H133" s="226"/>
      <c r="I133" s="226"/>
      <c r="J133" s="226"/>
      <c r="K133" s="226"/>
      <c r="L133" s="226"/>
      <c r="M133" s="226"/>
      <c r="N133" s="155">
        <f t="shared" si="8"/>
        <v>0</v>
      </c>
      <c r="O133" s="157"/>
    </row>
    <row r="134" spans="1:15" hidden="1">
      <c r="A134" s="156" t="str">
        <f>IF(N134=0,"ẩn",MAX($A$7:$A133)+1)</f>
        <v>ẩn</v>
      </c>
      <c r="B134" s="157" t="s">
        <v>120</v>
      </c>
      <c r="C134" s="158" t="s">
        <v>9</v>
      </c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155">
        <f t="shared" si="8"/>
        <v>0</v>
      </c>
      <c r="O134" s="157"/>
    </row>
    <row r="135" spans="1:15" hidden="1">
      <c r="A135" s="156" t="str">
        <f>IF(N135=0,"ẩn",MAX($A$7:$A134)+1)</f>
        <v>ẩn</v>
      </c>
      <c r="B135" s="157" t="s">
        <v>121</v>
      </c>
      <c r="C135" s="158" t="s">
        <v>9</v>
      </c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155">
        <f t="shared" si="8"/>
        <v>0</v>
      </c>
      <c r="O135" s="157"/>
    </row>
    <row r="136" spans="1:15" hidden="1">
      <c r="A136" s="156" t="str">
        <f>IF(N136=0,"ẩn",MAX($A$7:$A135)+1)</f>
        <v>ẩn</v>
      </c>
      <c r="B136" s="157" t="s">
        <v>122</v>
      </c>
      <c r="C136" s="158" t="s">
        <v>9</v>
      </c>
      <c r="D136" s="226"/>
      <c r="E136" s="226"/>
      <c r="F136" s="226"/>
      <c r="G136" s="226"/>
      <c r="H136" s="226"/>
      <c r="I136" s="226"/>
      <c r="J136" s="226"/>
      <c r="K136" s="226"/>
      <c r="L136" s="226"/>
      <c r="M136" s="226"/>
      <c r="N136" s="155">
        <f t="shared" si="8"/>
        <v>0</v>
      </c>
      <c r="O136" s="157"/>
    </row>
    <row r="137" spans="1:15" hidden="1">
      <c r="A137" s="156" t="str">
        <f>IF(N137=0,"ẩn",MAX($A$7:$A136)+1)</f>
        <v>ẩn</v>
      </c>
      <c r="B137" s="231" t="s">
        <v>123</v>
      </c>
      <c r="C137" s="232" t="s">
        <v>9</v>
      </c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155">
        <f t="shared" si="8"/>
        <v>0</v>
      </c>
      <c r="O137" s="231"/>
    </row>
    <row r="138" spans="1:15" s="146" customFormat="1" ht="16.2">
      <c r="A138" s="166" t="s">
        <v>28</v>
      </c>
      <c r="B138" s="167" t="s">
        <v>124</v>
      </c>
      <c r="C138" s="168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342"/>
      <c r="O138" s="168"/>
    </row>
    <row r="139" spans="1:15" hidden="1">
      <c r="A139" s="156" t="str">
        <f>IF(N139=0,"ẩn",MAX($A$7:$A138)+1)</f>
        <v>ẩn</v>
      </c>
      <c r="B139" s="234" t="s">
        <v>298</v>
      </c>
      <c r="C139" s="235" t="s">
        <v>59</v>
      </c>
      <c r="D139" s="226"/>
      <c r="E139" s="226"/>
      <c r="F139" s="226"/>
      <c r="G139" s="226"/>
      <c r="H139" s="226"/>
      <c r="I139" s="226"/>
      <c r="J139" s="226"/>
      <c r="K139" s="226"/>
      <c r="L139" s="226"/>
      <c r="M139" s="226"/>
      <c r="N139" s="155">
        <f t="shared" ref="N139:N164" si="9">SUM(D139:M139)</f>
        <v>0</v>
      </c>
      <c r="O139" s="234"/>
    </row>
    <row r="140" spans="1:15" hidden="1">
      <c r="A140" s="156" t="str">
        <f>IF(N140=0,"ẩn",MAX($A$7:$A139)+1)</f>
        <v>ẩn</v>
      </c>
      <c r="B140" s="157" t="s">
        <v>125</v>
      </c>
      <c r="C140" s="158" t="s">
        <v>59</v>
      </c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155">
        <f t="shared" si="9"/>
        <v>0</v>
      </c>
      <c r="O140" s="234"/>
    </row>
    <row r="141" spans="1:15" hidden="1">
      <c r="A141" s="156" t="str">
        <f>IF(N141=0,"ẩn",MAX($A$7:$A140)+1)</f>
        <v>ẩn</v>
      </c>
      <c r="B141" s="157" t="s">
        <v>126</v>
      </c>
      <c r="C141" s="158" t="s">
        <v>59</v>
      </c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155">
        <f t="shared" si="9"/>
        <v>0</v>
      </c>
      <c r="O141" s="158"/>
    </row>
    <row r="142" spans="1:15" hidden="1">
      <c r="A142" s="156" t="str">
        <f>IF(N142=0,"ẩn",MAX($A$7:$A141)+1)</f>
        <v>ẩn</v>
      </c>
      <c r="B142" s="157" t="s">
        <v>492</v>
      </c>
      <c r="C142" s="158" t="s">
        <v>59</v>
      </c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155">
        <f t="shared" si="9"/>
        <v>0</v>
      </c>
      <c r="O142" s="158"/>
    </row>
    <row r="143" spans="1:15" hidden="1">
      <c r="A143" s="156" t="str">
        <f>IF(N143=0,"ẩn",MAX($A$7:$A142)+1)</f>
        <v>ẩn</v>
      </c>
      <c r="B143" s="157" t="s">
        <v>450</v>
      </c>
      <c r="C143" s="158" t="s">
        <v>59</v>
      </c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155">
        <f t="shared" si="9"/>
        <v>0</v>
      </c>
      <c r="O143" s="158"/>
    </row>
    <row r="144" spans="1:15" hidden="1">
      <c r="A144" s="156" t="str">
        <f>IF(N144=0,"ẩn",MAX($A$7:$A143)+1)</f>
        <v>ẩn</v>
      </c>
      <c r="B144" s="157" t="s">
        <v>127</v>
      </c>
      <c r="C144" s="158" t="s">
        <v>7</v>
      </c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155">
        <f t="shared" si="9"/>
        <v>0</v>
      </c>
      <c r="O144" s="157"/>
    </row>
    <row r="145" spans="1:20" hidden="1">
      <c r="A145" s="156" t="str">
        <f>IF(N145=0,"ẩn",MAX($A$7:$A144)+1)</f>
        <v>ẩn</v>
      </c>
      <c r="B145" s="157" t="s">
        <v>128</v>
      </c>
      <c r="C145" s="158" t="s">
        <v>7</v>
      </c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155">
        <f t="shared" si="9"/>
        <v>0</v>
      </c>
      <c r="O145" s="157"/>
    </row>
    <row r="146" spans="1:20">
      <c r="A146" s="156">
        <f>IF(N146=0,"ẩn",MAX($A$7:$A145)+1)</f>
        <v>52</v>
      </c>
      <c r="B146" s="157" t="s">
        <v>129</v>
      </c>
      <c r="C146" s="158" t="s">
        <v>9</v>
      </c>
      <c r="D146" s="226"/>
      <c r="E146" s="226"/>
      <c r="F146" s="226"/>
      <c r="G146" s="226"/>
      <c r="H146" s="226"/>
      <c r="I146" s="226">
        <v>6</v>
      </c>
      <c r="J146" s="226"/>
      <c r="K146" s="226"/>
      <c r="L146" s="226"/>
      <c r="M146" s="226"/>
      <c r="N146" s="335">
        <f t="shared" si="9"/>
        <v>6</v>
      </c>
      <c r="O146" s="157"/>
    </row>
    <row r="147" spans="1:20" hidden="1">
      <c r="A147" s="156" t="str">
        <f>IF(N147=0,"ẩn",MAX($A$7:$A146)+1)</f>
        <v>ẩn</v>
      </c>
      <c r="B147" s="157" t="s">
        <v>130</v>
      </c>
      <c r="C147" s="158" t="s">
        <v>73</v>
      </c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155">
        <f t="shared" si="9"/>
        <v>0</v>
      </c>
      <c r="O147" s="157"/>
    </row>
    <row r="148" spans="1:20" hidden="1">
      <c r="A148" s="156" t="str">
        <f>IF(N148=0,"ẩn",MAX($A$7:$A147)+1)</f>
        <v>ẩn</v>
      </c>
      <c r="B148" s="157" t="s">
        <v>299</v>
      </c>
      <c r="C148" s="158" t="s">
        <v>73</v>
      </c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155">
        <f t="shared" si="9"/>
        <v>0</v>
      </c>
      <c r="O148" s="157"/>
    </row>
    <row r="149" spans="1:20" hidden="1">
      <c r="A149" s="156" t="str">
        <f>IF(N149=0,"ẩn",MAX($A$7:$A148)+1)</f>
        <v>ẩn</v>
      </c>
      <c r="B149" s="157" t="s">
        <v>386</v>
      </c>
      <c r="C149" s="158" t="s">
        <v>7</v>
      </c>
      <c r="D149" s="226"/>
      <c r="E149" s="226"/>
      <c r="F149" s="226"/>
      <c r="G149" s="226"/>
      <c r="H149" s="226"/>
      <c r="I149" s="226"/>
      <c r="J149" s="226"/>
      <c r="K149" s="226"/>
      <c r="L149" s="226"/>
      <c r="M149" s="226"/>
      <c r="N149" s="155">
        <f t="shared" si="9"/>
        <v>0</v>
      </c>
      <c r="O149" s="157"/>
    </row>
    <row r="150" spans="1:20" hidden="1">
      <c r="A150" s="156" t="str">
        <f>IF(N150=0,"ẩn",MAX($A$7:$A149)+1)</f>
        <v>ẩn</v>
      </c>
      <c r="B150" s="157" t="s">
        <v>88</v>
      </c>
      <c r="C150" s="158" t="s">
        <v>7</v>
      </c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155">
        <f t="shared" si="9"/>
        <v>0</v>
      </c>
      <c r="O150" s="158"/>
    </row>
    <row r="151" spans="1:20" hidden="1">
      <c r="A151" s="156" t="str">
        <f>IF(N151=0,"ẩn",MAX($A$7:$A150)+1)</f>
        <v>ẩn</v>
      </c>
      <c r="B151" s="157" t="s">
        <v>295</v>
      </c>
      <c r="C151" s="158" t="s">
        <v>7</v>
      </c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155">
        <f t="shared" si="9"/>
        <v>0</v>
      </c>
      <c r="O151" s="157"/>
    </row>
    <row r="152" spans="1:20" hidden="1">
      <c r="A152" s="156" t="str">
        <f>IF(N152=0,"ẩn",MAX($A$7:$A151)+1)</f>
        <v>ẩn</v>
      </c>
      <c r="B152" s="157" t="s">
        <v>443</v>
      </c>
      <c r="C152" s="158" t="s">
        <v>7</v>
      </c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155">
        <f t="shared" si="9"/>
        <v>0</v>
      </c>
      <c r="O152" s="158"/>
    </row>
    <row r="153" spans="1:20" hidden="1">
      <c r="A153" s="156" t="str">
        <f>IF(N153=0,"ẩn",MAX($A$7:$A152)+1)</f>
        <v>ẩn</v>
      </c>
      <c r="B153" s="157" t="s">
        <v>493</v>
      </c>
      <c r="C153" s="158" t="s">
        <v>7</v>
      </c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155">
        <f t="shared" si="9"/>
        <v>0</v>
      </c>
      <c r="O153" s="158"/>
    </row>
    <row r="154" spans="1:20" hidden="1">
      <c r="A154" s="156" t="str">
        <f>IF(N154=0,"ẩn",MAX($A$7:$A153)+1)</f>
        <v>ẩn</v>
      </c>
      <c r="B154" s="157" t="s">
        <v>313</v>
      </c>
      <c r="C154" s="158" t="s">
        <v>7</v>
      </c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155">
        <f t="shared" si="9"/>
        <v>0</v>
      </c>
      <c r="O154" s="158"/>
      <c r="T154" s="73" t="s">
        <v>56</v>
      </c>
    </row>
    <row r="155" spans="1:20" hidden="1">
      <c r="A155" s="156" t="str">
        <f>IF(N155=0,"ẩn",MAX($A$7:$A154)+1)</f>
        <v>ẩn</v>
      </c>
      <c r="B155" s="157" t="s">
        <v>414</v>
      </c>
      <c r="C155" s="158" t="s">
        <v>7</v>
      </c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155">
        <f t="shared" si="9"/>
        <v>0</v>
      </c>
      <c r="O155" s="158"/>
    </row>
    <row r="156" spans="1:20" hidden="1">
      <c r="A156" s="156" t="str">
        <f>IF(N156=0,"ẩn",MAX($A$7:$A155)+1)</f>
        <v>ẩn</v>
      </c>
      <c r="B156" s="157" t="s">
        <v>131</v>
      </c>
      <c r="C156" s="158" t="s">
        <v>87</v>
      </c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155">
        <f t="shared" si="9"/>
        <v>0</v>
      </c>
      <c r="O156" s="157"/>
    </row>
    <row r="157" spans="1:20" hidden="1">
      <c r="A157" s="156" t="str">
        <f>IF(N157=0,"ẩn",MAX($A$7:$A156)+1)</f>
        <v>ẩn</v>
      </c>
      <c r="B157" s="157" t="s">
        <v>300</v>
      </c>
      <c r="C157" s="158" t="s">
        <v>87</v>
      </c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155">
        <f t="shared" si="9"/>
        <v>0</v>
      </c>
      <c r="O157" s="157"/>
    </row>
    <row r="158" spans="1:20" hidden="1">
      <c r="A158" s="156" t="str">
        <f>IF(N158=0,"ẩn",MAX($A$7:$A157)+1)</f>
        <v>ẩn</v>
      </c>
      <c r="B158" s="157" t="s">
        <v>301</v>
      </c>
      <c r="C158" s="158" t="s">
        <v>87</v>
      </c>
      <c r="D158" s="226"/>
      <c r="E158" s="226"/>
      <c r="F158" s="226"/>
      <c r="G158" s="226"/>
      <c r="H158" s="226"/>
      <c r="I158" s="226"/>
      <c r="J158" s="226"/>
      <c r="K158" s="226"/>
      <c r="L158" s="226"/>
      <c r="M158" s="226"/>
      <c r="N158" s="155">
        <f t="shared" si="9"/>
        <v>0</v>
      </c>
      <c r="O158" s="157"/>
    </row>
    <row r="159" spans="1:20" hidden="1">
      <c r="A159" s="156" t="str">
        <f>IF(N159=0,"ẩn",MAX($A$7:$A158)+1)</f>
        <v>ẩn</v>
      </c>
      <c r="B159" s="157" t="s">
        <v>489</v>
      </c>
      <c r="C159" s="158" t="s">
        <v>87</v>
      </c>
      <c r="D159" s="226"/>
      <c r="E159" s="226"/>
      <c r="F159" s="226"/>
      <c r="G159" s="226"/>
      <c r="H159" s="226"/>
      <c r="I159" s="226"/>
      <c r="J159" s="226"/>
      <c r="K159" s="226"/>
      <c r="L159" s="226"/>
      <c r="M159" s="226"/>
      <c r="N159" s="155">
        <f t="shared" si="9"/>
        <v>0</v>
      </c>
      <c r="O159" s="157"/>
    </row>
    <row r="160" spans="1:20" hidden="1">
      <c r="A160" s="156" t="str">
        <f>IF(N160=0,"ẩn",MAX($A$7:$A159)+1)</f>
        <v>ẩn</v>
      </c>
      <c r="B160" s="157" t="s">
        <v>490</v>
      </c>
      <c r="C160" s="158" t="s">
        <v>87</v>
      </c>
      <c r="D160" s="226"/>
      <c r="E160" s="226"/>
      <c r="F160" s="226"/>
      <c r="G160" s="226"/>
      <c r="H160" s="226"/>
      <c r="I160" s="226"/>
      <c r="J160" s="226"/>
      <c r="K160" s="226"/>
      <c r="L160" s="226"/>
      <c r="M160" s="226"/>
      <c r="N160" s="155">
        <f t="shared" si="9"/>
        <v>0</v>
      </c>
      <c r="O160" s="157"/>
    </row>
    <row r="161" spans="1:15" hidden="1">
      <c r="A161" s="156" t="str">
        <f>IF(N161=0,"ẩn",MAX($A$7:$A160)+1)</f>
        <v>ẩn</v>
      </c>
      <c r="B161" s="157" t="s">
        <v>491</v>
      </c>
      <c r="C161" s="158" t="s">
        <v>87</v>
      </c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155">
        <f t="shared" si="9"/>
        <v>0</v>
      </c>
      <c r="O161" s="157"/>
    </row>
    <row r="162" spans="1:15" hidden="1">
      <c r="A162" s="156" t="str">
        <f>IF(N162=0,"ẩn",MAX($A$7:$A161)+1)</f>
        <v>ẩn</v>
      </c>
      <c r="B162" s="157" t="s">
        <v>305</v>
      </c>
      <c r="C162" s="158" t="s">
        <v>9</v>
      </c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155">
        <f t="shared" si="9"/>
        <v>0</v>
      </c>
      <c r="O162" s="157"/>
    </row>
    <row r="163" spans="1:15" hidden="1">
      <c r="A163" s="156" t="str">
        <f>IF(N163=0,"ẩn",MAX($A$7:$A162)+1)</f>
        <v>ẩn</v>
      </c>
      <c r="B163" s="157" t="s">
        <v>120</v>
      </c>
      <c r="C163" s="236" t="s">
        <v>9</v>
      </c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155">
        <f t="shared" si="9"/>
        <v>0</v>
      </c>
      <c r="O163" s="157"/>
    </row>
    <row r="164" spans="1:15" hidden="1">
      <c r="A164" s="156" t="str">
        <f>IF(N164=0,"ẩn",MAX($A$7:$A158)+1)</f>
        <v>ẩn</v>
      </c>
      <c r="B164" s="231" t="s">
        <v>132</v>
      </c>
      <c r="C164" s="232" t="s">
        <v>9</v>
      </c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155">
        <f t="shared" si="9"/>
        <v>0</v>
      </c>
      <c r="O164" s="232"/>
    </row>
    <row r="165" spans="1:15">
      <c r="A165" s="166" t="s">
        <v>133</v>
      </c>
      <c r="B165" s="169" t="s">
        <v>134</v>
      </c>
      <c r="C165" s="170"/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343"/>
      <c r="O165" s="172"/>
    </row>
    <row r="166" spans="1:15" hidden="1">
      <c r="A166" s="238" t="str">
        <f>IF(N166=0,"ẩn",MAX($A$7:$A165)+1)</f>
        <v>ẩn</v>
      </c>
      <c r="B166" s="239" t="s">
        <v>376</v>
      </c>
      <c r="C166" s="240" t="s">
        <v>59</v>
      </c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155">
        <f t="shared" ref="N166:N192" si="10">SUM(D166:M166)</f>
        <v>0</v>
      </c>
      <c r="O166" s="240" t="s">
        <v>136</v>
      </c>
    </row>
    <row r="167" spans="1:15" hidden="1">
      <c r="A167" s="173" t="str">
        <f>IF(N167=0,"ẩn",MAX($A$7:$A166)+1)</f>
        <v>ẩn</v>
      </c>
      <c r="B167" s="234" t="s">
        <v>135</v>
      </c>
      <c r="C167" s="235" t="s">
        <v>59</v>
      </c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155">
        <f t="shared" si="10"/>
        <v>0</v>
      </c>
      <c r="O167" s="158" t="s">
        <v>136</v>
      </c>
    </row>
    <row r="168" spans="1:15" hidden="1">
      <c r="A168" s="173" t="str">
        <f>IF(N168=0,"ẩn",MAX($A$7:$A167)+1)</f>
        <v>ẩn</v>
      </c>
      <c r="B168" s="157" t="s">
        <v>137</v>
      </c>
      <c r="C168" s="158" t="s">
        <v>59</v>
      </c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155">
        <f t="shared" si="10"/>
        <v>0</v>
      </c>
      <c r="O168" s="158" t="s">
        <v>136</v>
      </c>
    </row>
    <row r="169" spans="1:15" hidden="1">
      <c r="A169" s="173" t="str">
        <f>IF(N169=0,"ẩn",MAX($A$7:$A168)+1)</f>
        <v>ẩn</v>
      </c>
      <c r="B169" s="157" t="s">
        <v>497</v>
      </c>
      <c r="C169" s="158" t="s">
        <v>59</v>
      </c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155">
        <f t="shared" si="10"/>
        <v>0</v>
      </c>
      <c r="O169" s="158" t="s">
        <v>136</v>
      </c>
    </row>
    <row r="170" spans="1:15" hidden="1">
      <c r="A170" s="173" t="str">
        <f>IF(N170=0,"ẩn",MAX($A$7:$A169)+1)</f>
        <v>ẩn</v>
      </c>
      <c r="B170" s="157" t="s">
        <v>310</v>
      </c>
      <c r="C170" s="158" t="s">
        <v>59</v>
      </c>
      <c r="D170" s="226"/>
      <c r="E170" s="226"/>
      <c r="F170" s="226"/>
      <c r="G170" s="226"/>
      <c r="H170" s="226"/>
      <c r="I170" s="226"/>
      <c r="J170" s="226"/>
      <c r="K170" s="226"/>
      <c r="L170" s="226"/>
      <c r="M170" s="226"/>
      <c r="N170" s="155">
        <f t="shared" si="10"/>
        <v>0</v>
      </c>
      <c r="O170" s="158" t="s">
        <v>136</v>
      </c>
    </row>
    <row r="171" spans="1:15" hidden="1">
      <c r="A171" s="173" t="str">
        <f>IF(N171=0,"ẩn",MAX($A$7:$A170)+1)</f>
        <v>ẩn</v>
      </c>
      <c r="B171" s="157" t="s">
        <v>62</v>
      </c>
      <c r="C171" s="158" t="s">
        <v>59</v>
      </c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155">
        <f t="shared" si="10"/>
        <v>0</v>
      </c>
      <c r="O171" s="158" t="s">
        <v>136</v>
      </c>
    </row>
    <row r="172" spans="1:15" hidden="1">
      <c r="A172" s="173" t="str">
        <f>IF(N172=0,"ẩn",MAX($A$7:$A171)+1)</f>
        <v>ẩn</v>
      </c>
      <c r="B172" s="157" t="s">
        <v>413</v>
      </c>
      <c r="C172" s="158" t="s">
        <v>59</v>
      </c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155">
        <f t="shared" si="10"/>
        <v>0</v>
      </c>
      <c r="O172" s="158" t="s">
        <v>136</v>
      </c>
    </row>
    <row r="173" spans="1:15" hidden="1">
      <c r="A173" s="173" t="str">
        <f>IF(N173=0,"ẩn",MAX($A$7:$A172)+1)</f>
        <v>ẩn</v>
      </c>
      <c r="B173" s="157" t="s">
        <v>78</v>
      </c>
      <c r="C173" s="158" t="s">
        <v>9</v>
      </c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155">
        <f t="shared" si="10"/>
        <v>0</v>
      </c>
      <c r="O173" s="158" t="s">
        <v>136</v>
      </c>
    </row>
    <row r="174" spans="1:15" hidden="1">
      <c r="A174" s="173" t="str">
        <f>IF(N174=0,"ẩn",MAX($A$7:$A173)+1)</f>
        <v>ẩn</v>
      </c>
      <c r="B174" s="157" t="s">
        <v>330</v>
      </c>
      <c r="C174" s="158" t="s">
        <v>9</v>
      </c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155">
        <f t="shared" si="10"/>
        <v>0</v>
      </c>
      <c r="O174" s="158" t="s">
        <v>136</v>
      </c>
    </row>
    <row r="175" spans="1:15">
      <c r="A175" s="173">
        <f>IF(N175=0,"ẩn",MAX($A$7:$A174)+1)</f>
        <v>53</v>
      </c>
      <c r="B175" s="157" t="s">
        <v>483</v>
      </c>
      <c r="C175" s="158" t="s">
        <v>9</v>
      </c>
      <c r="D175" s="226"/>
      <c r="E175" s="226"/>
      <c r="F175" s="226"/>
      <c r="G175" s="226"/>
      <c r="H175" s="226"/>
      <c r="I175" s="226">
        <v>1</v>
      </c>
      <c r="J175" s="226"/>
      <c r="K175" s="226"/>
      <c r="L175" s="226"/>
      <c r="M175" s="226"/>
      <c r="N175" s="335">
        <f t="shared" si="10"/>
        <v>1</v>
      </c>
      <c r="O175" s="158" t="s">
        <v>136</v>
      </c>
    </row>
    <row r="176" spans="1:15" hidden="1">
      <c r="A176" s="173" t="str">
        <f>IF(N176=0,"ẩn",MAX($A$7:$A175)+1)</f>
        <v>ẩn</v>
      </c>
      <c r="B176" s="157" t="s">
        <v>356</v>
      </c>
      <c r="C176" s="158" t="s">
        <v>9</v>
      </c>
      <c r="D176" s="226"/>
      <c r="E176" s="226"/>
      <c r="F176" s="226"/>
      <c r="G176" s="226"/>
      <c r="H176" s="226"/>
      <c r="I176" s="226"/>
      <c r="J176" s="226"/>
      <c r="K176" s="226"/>
      <c r="L176" s="226"/>
      <c r="M176" s="226"/>
      <c r="N176" s="155">
        <f t="shared" si="10"/>
        <v>0</v>
      </c>
      <c r="O176" s="158" t="s">
        <v>136</v>
      </c>
    </row>
    <row r="177" spans="1:15" hidden="1">
      <c r="A177" s="173" t="str">
        <f>IF(N177=0,"ẩn",MAX($A$7:$A176)+1)</f>
        <v>ẩn</v>
      </c>
      <c r="B177" s="157" t="s">
        <v>138</v>
      </c>
      <c r="C177" s="158" t="s">
        <v>73</v>
      </c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155">
        <f t="shared" si="10"/>
        <v>0</v>
      </c>
      <c r="O177" s="158" t="s">
        <v>136</v>
      </c>
    </row>
    <row r="178" spans="1:15" hidden="1">
      <c r="A178" s="173" t="str">
        <f>IF(N178=0,"ẩn",MAX($A$7:$A177)+1)</f>
        <v>ẩn</v>
      </c>
      <c r="B178" s="157" t="s">
        <v>302</v>
      </c>
      <c r="C178" s="158" t="s">
        <v>87</v>
      </c>
      <c r="D178" s="226"/>
      <c r="E178" s="226"/>
      <c r="F178" s="226"/>
      <c r="G178" s="226"/>
      <c r="H178" s="226"/>
      <c r="I178" s="226"/>
      <c r="J178" s="226"/>
      <c r="K178" s="226"/>
      <c r="L178" s="226"/>
      <c r="M178" s="226"/>
      <c r="N178" s="155">
        <f t="shared" si="10"/>
        <v>0</v>
      </c>
      <c r="O178" s="158" t="s">
        <v>136</v>
      </c>
    </row>
    <row r="179" spans="1:15" hidden="1">
      <c r="A179" s="173" t="str">
        <f>IF(N179=0,"ẩn",MAX($A$7:$A178)+1)</f>
        <v>ẩn</v>
      </c>
      <c r="B179" s="157" t="s">
        <v>449</v>
      </c>
      <c r="C179" s="158" t="s">
        <v>7</v>
      </c>
      <c r="D179" s="226"/>
      <c r="E179" s="226"/>
      <c r="F179" s="226"/>
      <c r="G179" s="226"/>
      <c r="H179" s="226"/>
      <c r="I179" s="226"/>
      <c r="J179" s="226"/>
      <c r="K179" s="226"/>
      <c r="L179" s="226"/>
      <c r="M179" s="226"/>
      <c r="N179" s="155">
        <f t="shared" si="10"/>
        <v>0</v>
      </c>
      <c r="O179" s="158" t="s">
        <v>136</v>
      </c>
    </row>
    <row r="180" spans="1:15" hidden="1">
      <c r="A180" s="173" t="str">
        <f>IF(N180=0,"ẩn",MAX($A$7:$A179)+1)</f>
        <v>ẩn</v>
      </c>
      <c r="B180" s="157" t="s">
        <v>332</v>
      </c>
      <c r="C180" s="158" t="s">
        <v>7</v>
      </c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155">
        <f t="shared" si="10"/>
        <v>0</v>
      </c>
      <c r="O180" s="158" t="s">
        <v>136</v>
      </c>
    </row>
    <row r="181" spans="1:15" hidden="1">
      <c r="A181" s="173" t="str">
        <f>IF(N181=0,"ẩn",MAX($A$7:$A180)+1)</f>
        <v>ẩn</v>
      </c>
      <c r="B181" s="157" t="s">
        <v>377</v>
      </c>
      <c r="C181" s="158" t="s">
        <v>7</v>
      </c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155">
        <f t="shared" si="10"/>
        <v>0</v>
      </c>
      <c r="O181" s="158" t="s">
        <v>136</v>
      </c>
    </row>
    <row r="182" spans="1:15" hidden="1">
      <c r="A182" s="173" t="str">
        <f>IF(N182=0,"ẩn",MAX($A$7:$A181)+1)</f>
        <v>ẩn</v>
      </c>
      <c r="B182" s="157" t="s">
        <v>139</v>
      </c>
      <c r="C182" s="158" t="s">
        <v>7</v>
      </c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155">
        <f t="shared" si="10"/>
        <v>0</v>
      </c>
      <c r="O182" s="158" t="s">
        <v>136</v>
      </c>
    </row>
    <row r="183" spans="1:15" hidden="1">
      <c r="A183" s="173" t="str">
        <f>IF(N183=0,"ẩn",MAX($A$7:$A181)+1)</f>
        <v>ẩn</v>
      </c>
      <c r="B183" s="157" t="s">
        <v>311</v>
      </c>
      <c r="C183" s="158" t="s">
        <v>7</v>
      </c>
      <c r="D183" s="226"/>
      <c r="E183" s="226"/>
      <c r="F183" s="226"/>
      <c r="G183" s="226"/>
      <c r="H183" s="226"/>
      <c r="I183" s="226"/>
      <c r="J183" s="226"/>
      <c r="K183" s="226"/>
      <c r="L183" s="226"/>
      <c r="M183" s="226"/>
      <c r="N183" s="155">
        <f t="shared" si="10"/>
        <v>0</v>
      </c>
      <c r="O183" s="158" t="s">
        <v>136</v>
      </c>
    </row>
    <row r="184" spans="1:15" hidden="1">
      <c r="A184" s="173" t="str">
        <f>IF(N184=0,"ẩn",MAX($A$7:$A183)+1)</f>
        <v>ẩn</v>
      </c>
      <c r="B184" s="157" t="s">
        <v>309</v>
      </c>
      <c r="C184" s="158" t="s">
        <v>87</v>
      </c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155">
        <f t="shared" si="10"/>
        <v>0</v>
      </c>
      <c r="O184" s="158" t="s">
        <v>136</v>
      </c>
    </row>
    <row r="185" spans="1:15" hidden="1">
      <c r="A185" s="173" t="str">
        <f>IF(N185=0,"ẩn",MAX($A$7:$A184)+1)</f>
        <v>ẩn</v>
      </c>
      <c r="B185" s="157" t="s">
        <v>329</v>
      </c>
      <c r="C185" s="158" t="s">
        <v>87</v>
      </c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155">
        <f t="shared" si="10"/>
        <v>0</v>
      </c>
      <c r="O185" s="158" t="s">
        <v>136</v>
      </c>
    </row>
    <row r="186" spans="1:15" hidden="1">
      <c r="A186" s="173" t="str">
        <f>IF(N186=0,"ẩn",MAX($A$7:$A185)+1)</f>
        <v>ẩn</v>
      </c>
      <c r="B186" s="157" t="s">
        <v>331</v>
      </c>
      <c r="C186" s="158" t="s">
        <v>87</v>
      </c>
      <c r="D186" s="226"/>
      <c r="E186" s="226"/>
      <c r="F186" s="226"/>
      <c r="G186" s="226"/>
      <c r="H186" s="226"/>
      <c r="I186" s="226"/>
      <c r="J186" s="226"/>
      <c r="K186" s="226"/>
      <c r="L186" s="226"/>
      <c r="M186" s="226"/>
      <c r="N186" s="155">
        <f t="shared" si="10"/>
        <v>0</v>
      </c>
      <c r="O186" s="158" t="s">
        <v>136</v>
      </c>
    </row>
    <row r="187" spans="1:15">
      <c r="A187" s="173">
        <f>IF(N187=0,"ẩn",MAX($A$7:$A186)+1)</f>
        <v>54</v>
      </c>
      <c r="B187" s="157" t="s">
        <v>317</v>
      </c>
      <c r="C187" s="158" t="s">
        <v>0</v>
      </c>
      <c r="D187" s="226"/>
      <c r="E187" s="226"/>
      <c r="F187" s="226"/>
      <c r="G187" s="226"/>
      <c r="H187" s="226"/>
      <c r="I187" s="226">
        <v>1</v>
      </c>
      <c r="J187" s="226"/>
      <c r="K187" s="226"/>
      <c r="L187" s="226">
        <v>1</v>
      </c>
      <c r="M187" s="226"/>
      <c r="N187" s="335">
        <f t="shared" si="10"/>
        <v>2</v>
      </c>
      <c r="O187" s="158" t="s">
        <v>136</v>
      </c>
    </row>
    <row r="188" spans="1:15">
      <c r="A188" s="173">
        <f>IF(N188=0,"ẩn",MAX($A$7:$A187)+1)</f>
        <v>55</v>
      </c>
      <c r="B188" s="157" t="s">
        <v>1251</v>
      </c>
      <c r="C188" s="158" t="s">
        <v>0</v>
      </c>
      <c r="D188" s="226">
        <v>2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335">
        <f t="shared" ref="N188" si="11">SUM(D188:M188)</f>
        <v>2</v>
      </c>
      <c r="O188" s="158" t="s">
        <v>136</v>
      </c>
    </row>
    <row r="189" spans="1:15" hidden="1">
      <c r="A189" s="173" t="str">
        <f>IF(N189=0,"ẩn",MAX($A$7:$A187)+1)</f>
        <v>ẩn</v>
      </c>
      <c r="B189" s="157" t="s">
        <v>83</v>
      </c>
      <c r="C189" s="158" t="s">
        <v>9</v>
      </c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155">
        <f t="shared" si="10"/>
        <v>0</v>
      </c>
      <c r="O189" s="158" t="s">
        <v>136</v>
      </c>
    </row>
    <row r="190" spans="1:15" hidden="1">
      <c r="A190" s="173" t="str">
        <f>IF(N190=0,"ẩn",MAX($A$7:$A189)+1)</f>
        <v>ẩn</v>
      </c>
      <c r="B190" s="157" t="s">
        <v>448</v>
      </c>
      <c r="C190" s="158" t="s">
        <v>9</v>
      </c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155">
        <f t="shared" si="10"/>
        <v>0</v>
      </c>
      <c r="O190" s="158" t="s">
        <v>136</v>
      </c>
    </row>
    <row r="191" spans="1:15" hidden="1">
      <c r="A191" s="173" t="str">
        <f>IF(N191=0,"ẩn",MAX($A$7:$A190)+1)</f>
        <v>ẩn</v>
      </c>
      <c r="B191" s="157" t="s">
        <v>333</v>
      </c>
      <c r="C191" s="158" t="s">
        <v>7</v>
      </c>
      <c r="D191" s="226"/>
      <c r="E191" s="226"/>
      <c r="F191" s="226"/>
      <c r="G191" s="226"/>
      <c r="H191" s="226"/>
      <c r="I191" s="226"/>
      <c r="J191" s="226"/>
      <c r="K191" s="226"/>
      <c r="L191" s="226"/>
      <c r="M191" s="226"/>
      <c r="N191" s="155">
        <f t="shared" si="10"/>
        <v>0</v>
      </c>
      <c r="O191" s="158" t="s">
        <v>136</v>
      </c>
    </row>
    <row r="192" spans="1:15" hidden="1">
      <c r="A192" s="241" t="str">
        <f>IF(N192=0,"ẩn",MAX($A$7:$A191)+1)</f>
        <v>ẩn</v>
      </c>
      <c r="B192" s="242" t="s">
        <v>334</v>
      </c>
      <c r="C192" s="232" t="s">
        <v>9</v>
      </c>
      <c r="D192" s="243"/>
      <c r="E192" s="243"/>
      <c r="F192" s="243"/>
      <c r="G192" s="243"/>
      <c r="H192" s="243"/>
      <c r="I192" s="243"/>
      <c r="J192" s="243"/>
      <c r="K192" s="243"/>
      <c r="L192" s="243"/>
      <c r="M192" s="243"/>
      <c r="N192" s="244">
        <f t="shared" si="10"/>
        <v>0</v>
      </c>
      <c r="O192" s="245" t="s">
        <v>136</v>
      </c>
    </row>
    <row r="193" spans="2:14">
      <c r="B193" s="100" t="s">
        <v>140</v>
      </c>
      <c r="N193" s="344"/>
    </row>
    <row r="194" spans="2:14">
      <c r="N194" s="344"/>
    </row>
    <row r="195" spans="2:14">
      <c r="C195" s="175"/>
      <c r="D195" s="175"/>
      <c r="E195" s="175"/>
      <c r="F195" s="175"/>
      <c r="G195" s="175"/>
      <c r="H195" s="175"/>
      <c r="I195" s="175"/>
      <c r="J195" s="175"/>
      <c r="K195" s="175"/>
      <c r="L195" s="175"/>
      <c r="M195" s="175"/>
      <c r="N195" s="344"/>
    </row>
    <row r="196" spans="2:14">
      <c r="C196" s="175"/>
      <c r="D196" s="175"/>
      <c r="E196" s="175"/>
      <c r="F196" s="175"/>
      <c r="G196" s="175"/>
      <c r="H196" s="175"/>
      <c r="I196" s="175"/>
      <c r="J196" s="175"/>
      <c r="K196" s="175"/>
      <c r="L196" s="175"/>
      <c r="M196" s="175"/>
      <c r="N196" s="344"/>
    </row>
    <row r="197" spans="2:14">
      <c r="C197" s="175"/>
      <c r="D197" s="175"/>
      <c r="E197" s="175"/>
      <c r="F197" s="175"/>
      <c r="G197" s="175"/>
      <c r="H197" s="175"/>
      <c r="I197" s="175"/>
      <c r="J197" s="175"/>
      <c r="K197" s="175"/>
      <c r="L197" s="175"/>
      <c r="M197" s="175"/>
      <c r="N197" s="344"/>
    </row>
  </sheetData>
  <autoFilter ref="A6:R193" xr:uid="{00000000-0009-0000-0000-000008000000}">
    <filterColumn colId="0">
      <filters blank="1">
        <filter val="1"/>
        <filter val="1.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.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2a"/>
        <filter val="2b"/>
        <filter val="3"/>
        <filter val="3.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.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4"/>
        <filter val="55"/>
        <filter val="6"/>
        <filter val="7"/>
        <filter val="8"/>
        <filter val="9"/>
        <filter val="B"/>
        <filter val="C"/>
      </filters>
    </filterColumn>
  </autoFilter>
  <mergeCells count="7">
    <mergeCell ref="A1:O1"/>
    <mergeCell ref="O3:O4"/>
    <mergeCell ref="B3:B4"/>
    <mergeCell ref="C3:C4"/>
    <mergeCell ref="N3:N4"/>
    <mergeCell ref="A3:A5"/>
    <mergeCell ref="A2:O2"/>
  </mergeCells>
  <phoneticPr fontId="18" type="noConversion"/>
  <printOptions horizontalCentered="1"/>
  <pageMargins left="0.70866141732283472" right="0.70866141732283472" top="0.55118110236220474" bottom="0.55118110236220474" header="0.31496062992125984" footer="0.31496062992125984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DANH MUC BAN VE</vt:lpstr>
      <vt:lpstr>Phu luc GDH</vt:lpstr>
      <vt:lpstr>Phu luc Quy mo</vt:lpstr>
      <vt:lpstr>LK HA</vt:lpstr>
      <vt:lpstr>TH HA</vt:lpstr>
      <vt:lpstr>TBA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VANVI</dc:creator>
  <cp:lastModifiedBy>Thư Lê</cp:lastModifiedBy>
  <cp:lastPrinted>2025-08-15T01:13:42Z</cp:lastPrinted>
  <dcterms:created xsi:type="dcterms:W3CDTF">1996-10-14T23:33:28Z</dcterms:created>
  <dcterms:modified xsi:type="dcterms:W3CDTF">2025-11-15T04:39:27Z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