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QUAN LY DAU THAU\74. NAM 2026\9. SCL NHA DL DIEN BAN\1258-QD-DNPC\"/>
    </mc:Choice>
  </mc:AlternateContent>
  <bookViews>
    <workbookView xWindow="0" yWindow="0" windowWidth="28800" windowHeight="12210"/>
  </bookViews>
  <sheets>
    <sheet name="THKP hạng mục" sheetId="2" r:id="rId1"/>
    <sheet name="Giá tổng hợp" sheetId="1" r:id="rId2"/>
  </sheets>
  <externalReferences>
    <externalReference r:id="rId3"/>
  </externalReferences>
  <definedNames>
    <definedName name="_xlnm.Print_Area" localSheetId="1">'Giá tổng hợp'!$A$1:$L$147</definedName>
    <definedName name="_xlnm.Print_Area" localSheetId="0">'THKP hạng mục'!$A$1:$H$26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C24" i="2"/>
  <c r="A24" i="2"/>
  <c r="C23" i="2"/>
  <c r="G21" i="2"/>
  <c r="E21" i="2" s="1"/>
  <c r="D21" i="2"/>
  <c r="A20" i="2"/>
  <c r="G19" i="2"/>
  <c r="D19" i="2"/>
  <c r="A18" i="2"/>
  <c r="G17" i="2"/>
  <c r="D17" i="2"/>
  <c r="G16" i="2"/>
  <c r="D16" i="2"/>
  <c r="D15" i="2"/>
  <c r="C15" i="2"/>
  <c r="A14" i="2"/>
  <c r="D12" i="2"/>
  <c r="D10" i="2"/>
  <c r="H14" i="2"/>
  <c r="D8" i="2"/>
  <c r="H6" i="2"/>
  <c r="H18" i="2" l="1"/>
  <c r="H22" i="2" l="1"/>
  <c r="H23" i="2" l="1"/>
  <c r="H24" i="2" s="1"/>
  <c r="H25" i="2" s="1"/>
  <c r="K150" i="1" l="1"/>
  <c r="J150" i="1"/>
  <c r="I150" i="1"/>
  <c r="I149" i="1"/>
  <c r="I151" i="1" s="1"/>
  <c r="K148" i="1"/>
  <c r="J148" i="1"/>
  <c r="I148" i="1"/>
  <c r="L147" i="1"/>
  <c r="K147" i="1"/>
  <c r="J147" i="1"/>
  <c r="I147" i="1"/>
  <c r="K145" i="1"/>
  <c r="J145" i="1"/>
  <c r="I145" i="1"/>
  <c r="B145" i="1"/>
  <c r="A145" i="1"/>
  <c r="K144" i="1"/>
  <c r="J144" i="1"/>
  <c r="I144" i="1"/>
  <c r="B144" i="1"/>
  <c r="A144" i="1"/>
  <c r="K143" i="1"/>
  <c r="J143" i="1"/>
  <c r="I143" i="1"/>
  <c r="L143" i="1" s="1"/>
  <c r="B143" i="1"/>
  <c r="A143" i="1"/>
  <c r="K142" i="1"/>
  <c r="J142" i="1"/>
  <c r="I142" i="1"/>
  <c r="B142" i="1"/>
  <c r="A142" i="1"/>
  <c r="K141" i="1"/>
  <c r="J141" i="1"/>
  <c r="L141" i="1" s="1"/>
  <c r="I141" i="1"/>
  <c r="B141" i="1"/>
  <c r="A141" i="1"/>
  <c r="K140" i="1"/>
  <c r="J140" i="1"/>
  <c r="I140" i="1"/>
  <c r="B140" i="1"/>
  <c r="A140" i="1"/>
  <c r="K139" i="1"/>
  <c r="J139" i="1"/>
  <c r="I139" i="1"/>
  <c r="L139" i="1" s="1"/>
  <c r="B139" i="1"/>
  <c r="A139" i="1"/>
  <c r="K138" i="1"/>
  <c r="J138" i="1"/>
  <c r="I138" i="1"/>
  <c r="L138" i="1" s="1"/>
  <c r="B138" i="1"/>
  <c r="A138" i="1"/>
  <c r="J137" i="1"/>
  <c r="K137" i="1"/>
  <c r="I137" i="1"/>
  <c r="L137" i="1" s="1"/>
  <c r="B137" i="1"/>
  <c r="A137" i="1"/>
  <c r="K136" i="1"/>
  <c r="J136" i="1"/>
  <c r="B136" i="1"/>
  <c r="A136" i="1"/>
  <c r="K135" i="1"/>
  <c r="J135" i="1"/>
  <c r="B135" i="1"/>
  <c r="A135" i="1"/>
  <c r="K134" i="1"/>
  <c r="J134" i="1"/>
  <c r="B134" i="1"/>
  <c r="A134" i="1"/>
  <c r="J133" i="1"/>
  <c r="K133" i="1"/>
  <c r="I133" i="1"/>
  <c r="B133" i="1"/>
  <c r="A133" i="1"/>
  <c r="K132" i="1"/>
  <c r="J132" i="1"/>
  <c r="B132" i="1"/>
  <c r="A132" i="1"/>
  <c r="K131" i="1"/>
  <c r="J131" i="1"/>
  <c r="B131" i="1"/>
  <c r="A131" i="1"/>
  <c r="K130" i="1"/>
  <c r="J130" i="1"/>
  <c r="I130" i="1"/>
  <c r="B130" i="1"/>
  <c r="A130" i="1"/>
  <c r="J129" i="1"/>
  <c r="K129" i="1"/>
  <c r="I129" i="1"/>
  <c r="L129" i="1" s="1"/>
  <c r="B129" i="1"/>
  <c r="A129" i="1"/>
  <c r="K128" i="1"/>
  <c r="J128" i="1"/>
  <c r="B128" i="1"/>
  <c r="A128" i="1"/>
  <c r="K127" i="1"/>
  <c r="J127" i="1"/>
  <c r="B127" i="1"/>
  <c r="A127" i="1"/>
  <c r="K126" i="1"/>
  <c r="J126" i="1"/>
  <c r="B126" i="1"/>
  <c r="A126" i="1"/>
  <c r="J125" i="1"/>
  <c r="K125" i="1"/>
  <c r="I125" i="1"/>
  <c r="B125" i="1"/>
  <c r="A125" i="1"/>
  <c r="K124" i="1"/>
  <c r="J124" i="1"/>
  <c r="B124" i="1"/>
  <c r="A124" i="1"/>
  <c r="K123" i="1"/>
  <c r="J123" i="1"/>
  <c r="B123" i="1"/>
  <c r="A123" i="1"/>
  <c r="K121" i="1"/>
  <c r="J121" i="1"/>
  <c r="I121" i="1"/>
  <c r="B121" i="1"/>
  <c r="A121" i="1"/>
  <c r="J120" i="1"/>
  <c r="K120" i="1"/>
  <c r="I120" i="1"/>
  <c r="B120" i="1"/>
  <c r="A120" i="1"/>
  <c r="K119" i="1"/>
  <c r="J119" i="1"/>
  <c r="I119" i="1"/>
  <c r="B119" i="1"/>
  <c r="A119" i="1"/>
  <c r="K118" i="1"/>
  <c r="J118" i="1"/>
  <c r="B118" i="1"/>
  <c r="A118" i="1"/>
  <c r="K117" i="1"/>
  <c r="J117" i="1"/>
  <c r="B117" i="1"/>
  <c r="A117" i="1"/>
  <c r="J116" i="1"/>
  <c r="K116" i="1"/>
  <c r="I116" i="1"/>
  <c r="B116" i="1"/>
  <c r="A116" i="1"/>
  <c r="K115" i="1"/>
  <c r="J115" i="1"/>
  <c r="I115" i="1"/>
  <c r="B115" i="1"/>
  <c r="A115" i="1"/>
  <c r="K114" i="1"/>
  <c r="J114" i="1"/>
  <c r="B114" i="1"/>
  <c r="A114" i="1"/>
  <c r="K113" i="1"/>
  <c r="J113" i="1"/>
  <c r="I113" i="1"/>
  <c r="B113" i="1"/>
  <c r="A113" i="1"/>
  <c r="J112" i="1"/>
  <c r="K112" i="1"/>
  <c r="I112" i="1"/>
  <c r="L112" i="1" s="1"/>
  <c r="B112" i="1"/>
  <c r="A112" i="1"/>
  <c r="K111" i="1"/>
  <c r="J111" i="1"/>
  <c r="I111" i="1"/>
  <c r="B111" i="1"/>
  <c r="A111" i="1"/>
  <c r="K110" i="1"/>
  <c r="J110" i="1"/>
  <c r="B110" i="1"/>
  <c r="A110" i="1"/>
  <c r="K109" i="1"/>
  <c r="J109" i="1"/>
  <c r="B109" i="1"/>
  <c r="A109" i="1"/>
  <c r="J108" i="1"/>
  <c r="K108" i="1"/>
  <c r="I108" i="1"/>
  <c r="B108" i="1"/>
  <c r="A108" i="1"/>
  <c r="K107" i="1"/>
  <c r="L107" i="1" s="1"/>
  <c r="J107" i="1"/>
  <c r="I107" i="1"/>
  <c r="B107" i="1"/>
  <c r="A107" i="1"/>
  <c r="K106" i="1"/>
  <c r="J106" i="1"/>
  <c r="B106" i="1"/>
  <c r="A106" i="1"/>
  <c r="K105" i="1"/>
  <c r="J105" i="1"/>
  <c r="I105" i="1"/>
  <c r="L105" i="1" s="1"/>
  <c r="B105" i="1"/>
  <c r="A105" i="1"/>
  <c r="J104" i="1"/>
  <c r="K104" i="1"/>
  <c r="I104" i="1"/>
  <c r="L104" i="1" s="1"/>
  <c r="B104" i="1"/>
  <c r="A104" i="1"/>
  <c r="K103" i="1"/>
  <c r="J103" i="1"/>
  <c r="B103" i="1"/>
  <c r="A103" i="1"/>
  <c r="K102" i="1"/>
  <c r="J102" i="1"/>
  <c r="B102" i="1"/>
  <c r="A102" i="1"/>
  <c r="K101" i="1"/>
  <c r="J101" i="1"/>
  <c r="B101" i="1"/>
  <c r="A101" i="1"/>
  <c r="J100" i="1"/>
  <c r="K100" i="1"/>
  <c r="I100" i="1"/>
  <c r="B100" i="1"/>
  <c r="A100" i="1"/>
  <c r="K99" i="1"/>
  <c r="J99" i="1"/>
  <c r="B99" i="1"/>
  <c r="A99" i="1"/>
  <c r="K98" i="1"/>
  <c r="J98" i="1"/>
  <c r="B98" i="1"/>
  <c r="A98" i="1"/>
  <c r="K97" i="1"/>
  <c r="J97" i="1"/>
  <c r="I97" i="1"/>
  <c r="B97" i="1"/>
  <c r="A97" i="1"/>
  <c r="J96" i="1"/>
  <c r="K96" i="1"/>
  <c r="I96" i="1"/>
  <c r="L96" i="1" s="1"/>
  <c r="B96" i="1"/>
  <c r="A96" i="1"/>
  <c r="K95" i="1"/>
  <c r="J95" i="1"/>
  <c r="B95" i="1"/>
  <c r="A95" i="1"/>
  <c r="K94" i="1"/>
  <c r="J94" i="1"/>
  <c r="B94" i="1"/>
  <c r="A94" i="1"/>
  <c r="K93" i="1"/>
  <c r="J93" i="1"/>
  <c r="B93" i="1"/>
  <c r="A93" i="1"/>
  <c r="J92" i="1"/>
  <c r="K92" i="1"/>
  <c r="I92" i="1"/>
  <c r="B92" i="1"/>
  <c r="A92" i="1"/>
  <c r="K91" i="1"/>
  <c r="J91" i="1"/>
  <c r="B91" i="1"/>
  <c r="A91" i="1"/>
  <c r="K90" i="1"/>
  <c r="J90" i="1"/>
  <c r="B90" i="1"/>
  <c r="A90" i="1"/>
  <c r="K89" i="1"/>
  <c r="J89" i="1"/>
  <c r="I89" i="1"/>
  <c r="B89" i="1"/>
  <c r="A89" i="1"/>
  <c r="J88" i="1"/>
  <c r="K88" i="1"/>
  <c r="I88" i="1"/>
  <c r="B88" i="1"/>
  <c r="A88" i="1"/>
  <c r="K87" i="1"/>
  <c r="J87" i="1"/>
  <c r="I87" i="1"/>
  <c r="B87" i="1"/>
  <c r="A87" i="1"/>
  <c r="K86" i="1"/>
  <c r="J86" i="1"/>
  <c r="B86" i="1"/>
  <c r="A86" i="1"/>
  <c r="K85" i="1"/>
  <c r="J85" i="1"/>
  <c r="B85" i="1"/>
  <c r="A85" i="1"/>
  <c r="J84" i="1"/>
  <c r="K84" i="1"/>
  <c r="I84" i="1"/>
  <c r="B84" i="1"/>
  <c r="A84" i="1"/>
  <c r="K83" i="1"/>
  <c r="J83" i="1"/>
  <c r="I83" i="1"/>
  <c r="B83" i="1"/>
  <c r="A83" i="1"/>
  <c r="K82" i="1"/>
  <c r="J82" i="1"/>
  <c r="B82" i="1"/>
  <c r="A82" i="1"/>
  <c r="K80" i="1"/>
  <c r="J80" i="1"/>
  <c r="I80" i="1"/>
  <c r="B80" i="1"/>
  <c r="A80" i="1"/>
  <c r="J79" i="1"/>
  <c r="K79" i="1"/>
  <c r="I79" i="1"/>
  <c r="B79" i="1"/>
  <c r="A79" i="1"/>
  <c r="K78" i="1"/>
  <c r="J78" i="1"/>
  <c r="B78" i="1"/>
  <c r="A78" i="1"/>
  <c r="K77" i="1"/>
  <c r="J77" i="1"/>
  <c r="B77" i="1"/>
  <c r="A77" i="1"/>
  <c r="K76" i="1"/>
  <c r="J76" i="1"/>
  <c r="B76" i="1"/>
  <c r="A76" i="1"/>
  <c r="J75" i="1"/>
  <c r="K75" i="1"/>
  <c r="I75" i="1"/>
  <c r="B75" i="1"/>
  <c r="A75" i="1"/>
  <c r="K74" i="1"/>
  <c r="J74" i="1"/>
  <c r="B74" i="1"/>
  <c r="A74" i="1"/>
  <c r="K73" i="1"/>
  <c r="J73" i="1"/>
  <c r="B73" i="1"/>
  <c r="A73" i="1"/>
  <c r="K72" i="1"/>
  <c r="J72" i="1"/>
  <c r="I72" i="1"/>
  <c r="B72" i="1"/>
  <c r="A72" i="1"/>
  <c r="J71" i="1"/>
  <c r="K71" i="1"/>
  <c r="I71" i="1"/>
  <c r="B71" i="1"/>
  <c r="A71" i="1"/>
  <c r="K70" i="1"/>
  <c r="J70" i="1"/>
  <c r="L70" i="1" s="1"/>
  <c r="I70" i="1"/>
  <c r="B70" i="1"/>
  <c r="A70" i="1"/>
  <c r="K69" i="1"/>
  <c r="J69" i="1"/>
  <c r="B69" i="1"/>
  <c r="A69" i="1"/>
  <c r="K68" i="1"/>
  <c r="J68" i="1"/>
  <c r="I68" i="1"/>
  <c r="L68" i="1" s="1"/>
  <c r="B68" i="1"/>
  <c r="A68" i="1"/>
  <c r="K67" i="1"/>
  <c r="J67" i="1"/>
  <c r="B67" i="1"/>
  <c r="A67" i="1"/>
  <c r="J66" i="1"/>
  <c r="K66" i="1"/>
  <c r="I66" i="1"/>
  <c r="B66" i="1"/>
  <c r="A66" i="1"/>
  <c r="K65" i="1"/>
  <c r="J65" i="1"/>
  <c r="B65" i="1"/>
  <c r="A65" i="1"/>
  <c r="K64" i="1"/>
  <c r="J64" i="1"/>
  <c r="I64" i="1"/>
  <c r="B64" i="1"/>
  <c r="A64" i="1"/>
  <c r="J63" i="1"/>
  <c r="K63" i="1"/>
  <c r="I63" i="1"/>
  <c r="B63" i="1"/>
  <c r="A63" i="1"/>
  <c r="J62" i="1"/>
  <c r="K62" i="1"/>
  <c r="I62" i="1"/>
  <c r="L62" i="1" s="1"/>
  <c r="B62" i="1"/>
  <c r="A62" i="1"/>
  <c r="K61" i="1"/>
  <c r="J61" i="1"/>
  <c r="B61" i="1"/>
  <c r="A61" i="1"/>
  <c r="K60" i="1"/>
  <c r="B60" i="1"/>
  <c r="A60" i="1"/>
  <c r="K59" i="1"/>
  <c r="B59" i="1"/>
  <c r="A59" i="1"/>
  <c r="K58" i="1"/>
  <c r="B58" i="1"/>
  <c r="A58" i="1"/>
  <c r="K57" i="1"/>
  <c r="J57" i="1"/>
  <c r="B57" i="1"/>
  <c r="A57" i="1"/>
  <c r="K56" i="1"/>
  <c r="J56" i="1"/>
  <c r="I56" i="1"/>
  <c r="B56" i="1"/>
  <c r="A56" i="1"/>
  <c r="K55" i="1"/>
  <c r="B55" i="1"/>
  <c r="A55" i="1"/>
  <c r="K54" i="1"/>
  <c r="B54" i="1"/>
  <c r="A54" i="1"/>
  <c r="K53" i="1"/>
  <c r="J53" i="1"/>
  <c r="B53" i="1"/>
  <c r="A53" i="1"/>
  <c r="K52" i="1"/>
  <c r="J52" i="1"/>
  <c r="I52" i="1"/>
  <c r="B52" i="1"/>
  <c r="A52" i="1"/>
  <c r="K51" i="1"/>
  <c r="J51" i="1"/>
  <c r="I51" i="1"/>
  <c r="B51" i="1"/>
  <c r="A51" i="1"/>
  <c r="K50" i="1"/>
  <c r="J50" i="1"/>
  <c r="I50" i="1"/>
  <c r="B50" i="1"/>
  <c r="A50" i="1"/>
  <c r="K49" i="1"/>
  <c r="J49" i="1"/>
  <c r="I49" i="1"/>
  <c r="L49" i="1" s="1"/>
  <c r="B49" i="1"/>
  <c r="A49" i="1"/>
  <c r="K48" i="1"/>
  <c r="J48" i="1"/>
  <c r="I48" i="1"/>
  <c r="B48" i="1"/>
  <c r="A48" i="1"/>
  <c r="K47" i="1"/>
  <c r="J47" i="1"/>
  <c r="I47" i="1"/>
  <c r="B47" i="1"/>
  <c r="A47" i="1"/>
  <c r="K46" i="1"/>
  <c r="J46" i="1"/>
  <c r="I46" i="1"/>
  <c r="B46" i="1"/>
  <c r="A46" i="1"/>
  <c r="K45" i="1"/>
  <c r="J45" i="1"/>
  <c r="I45" i="1"/>
  <c r="L45" i="1" s="1"/>
  <c r="B45" i="1"/>
  <c r="A45" i="1"/>
  <c r="K44" i="1"/>
  <c r="J44" i="1"/>
  <c r="I44" i="1"/>
  <c r="B44" i="1"/>
  <c r="A44" i="1"/>
  <c r="K43" i="1"/>
  <c r="J43" i="1"/>
  <c r="I43" i="1"/>
  <c r="B43" i="1"/>
  <c r="A43" i="1"/>
  <c r="K42" i="1"/>
  <c r="J42" i="1"/>
  <c r="I42" i="1"/>
  <c r="B42" i="1"/>
  <c r="A42" i="1"/>
  <c r="K41" i="1"/>
  <c r="J41" i="1"/>
  <c r="I41" i="1"/>
  <c r="L41" i="1" s="1"/>
  <c r="B41" i="1"/>
  <c r="A41" i="1"/>
  <c r="K40" i="1"/>
  <c r="J40" i="1"/>
  <c r="I40" i="1"/>
  <c r="B40" i="1"/>
  <c r="A40" i="1"/>
  <c r="K39" i="1"/>
  <c r="J39" i="1"/>
  <c r="I39" i="1"/>
  <c r="B39" i="1"/>
  <c r="A39" i="1"/>
  <c r="K38" i="1"/>
  <c r="J38" i="1"/>
  <c r="I38" i="1"/>
  <c r="B38" i="1"/>
  <c r="A38" i="1"/>
  <c r="K37" i="1"/>
  <c r="J37" i="1"/>
  <c r="I37" i="1"/>
  <c r="L37" i="1" s="1"/>
  <c r="B37" i="1"/>
  <c r="A37" i="1"/>
  <c r="K36" i="1"/>
  <c r="J36" i="1"/>
  <c r="I36" i="1"/>
  <c r="B36" i="1"/>
  <c r="A36" i="1"/>
  <c r="K35" i="1"/>
  <c r="J35" i="1"/>
  <c r="I35" i="1"/>
  <c r="B35" i="1"/>
  <c r="A35" i="1"/>
  <c r="K34" i="1"/>
  <c r="J34" i="1"/>
  <c r="I34" i="1"/>
  <c r="B34" i="1"/>
  <c r="A34" i="1"/>
  <c r="K33" i="1"/>
  <c r="J33" i="1"/>
  <c r="I33" i="1"/>
  <c r="L33" i="1" s="1"/>
  <c r="B33" i="1"/>
  <c r="A33" i="1"/>
  <c r="K32" i="1"/>
  <c r="J32" i="1"/>
  <c r="I32" i="1"/>
  <c r="B32" i="1"/>
  <c r="A32" i="1"/>
  <c r="K31" i="1"/>
  <c r="J31" i="1"/>
  <c r="I31" i="1"/>
  <c r="B31" i="1"/>
  <c r="A31" i="1"/>
  <c r="K30" i="1"/>
  <c r="J30" i="1"/>
  <c r="I30" i="1"/>
  <c r="L30" i="1" s="1"/>
  <c r="B30" i="1"/>
  <c r="A30" i="1"/>
  <c r="K29" i="1"/>
  <c r="J29" i="1"/>
  <c r="I29" i="1"/>
  <c r="L29" i="1" s="1"/>
  <c r="B29" i="1"/>
  <c r="A29" i="1"/>
  <c r="K28" i="1"/>
  <c r="J28" i="1"/>
  <c r="I28" i="1"/>
  <c r="B28" i="1"/>
  <c r="A28" i="1"/>
  <c r="K27" i="1"/>
  <c r="J27" i="1"/>
  <c r="I27" i="1"/>
  <c r="B27" i="1"/>
  <c r="A27" i="1"/>
  <c r="K26" i="1"/>
  <c r="J26" i="1"/>
  <c r="I26" i="1"/>
  <c r="B26" i="1"/>
  <c r="A26" i="1"/>
  <c r="K25" i="1"/>
  <c r="J25" i="1"/>
  <c r="I25" i="1"/>
  <c r="L25" i="1" s="1"/>
  <c r="B25" i="1"/>
  <c r="A25" i="1"/>
  <c r="K24" i="1"/>
  <c r="J24" i="1"/>
  <c r="I24" i="1"/>
  <c r="B24" i="1"/>
  <c r="A24" i="1"/>
  <c r="K23" i="1"/>
  <c r="J23" i="1"/>
  <c r="I23" i="1"/>
  <c r="B23" i="1"/>
  <c r="A23" i="1"/>
  <c r="K22" i="1"/>
  <c r="J22" i="1"/>
  <c r="I22" i="1"/>
  <c r="B22" i="1"/>
  <c r="A22" i="1"/>
  <c r="K21" i="1"/>
  <c r="J21" i="1"/>
  <c r="I21" i="1"/>
  <c r="L21" i="1" s="1"/>
  <c r="B21" i="1"/>
  <c r="A21" i="1"/>
  <c r="K20" i="1"/>
  <c r="J20" i="1"/>
  <c r="I20" i="1"/>
  <c r="B20" i="1"/>
  <c r="A20" i="1"/>
  <c r="K19" i="1"/>
  <c r="J19" i="1"/>
  <c r="I19" i="1"/>
  <c r="B19" i="1"/>
  <c r="A19" i="1"/>
  <c r="K18" i="1"/>
  <c r="J18" i="1"/>
  <c r="I18" i="1"/>
  <c r="B18" i="1"/>
  <c r="A18" i="1"/>
  <c r="K17" i="1"/>
  <c r="J17" i="1"/>
  <c r="I17" i="1"/>
  <c r="L17" i="1" s="1"/>
  <c r="B17" i="1"/>
  <c r="A17" i="1"/>
  <c r="K16" i="1"/>
  <c r="J16" i="1"/>
  <c r="I16" i="1"/>
  <c r="B16" i="1"/>
  <c r="A16" i="1"/>
  <c r="K15" i="1"/>
  <c r="J15" i="1"/>
  <c r="I15" i="1"/>
  <c r="B15" i="1"/>
  <c r="A15" i="1"/>
  <c r="K14" i="1"/>
  <c r="J14" i="1"/>
  <c r="I14" i="1"/>
  <c r="L14" i="1" s="1"/>
  <c r="B14" i="1"/>
  <c r="A14" i="1"/>
  <c r="K13" i="1"/>
  <c r="J13" i="1"/>
  <c r="I13" i="1"/>
  <c r="L13" i="1" s="1"/>
  <c r="B13" i="1"/>
  <c r="A13" i="1"/>
  <c r="K12" i="1"/>
  <c r="J12" i="1"/>
  <c r="I12" i="1"/>
  <c r="B12" i="1"/>
  <c r="A12" i="1"/>
  <c r="K11" i="1"/>
  <c r="J11" i="1"/>
  <c r="I11" i="1"/>
  <c r="B11" i="1"/>
  <c r="A11" i="1"/>
  <c r="K10" i="1"/>
  <c r="J10" i="1"/>
  <c r="I10" i="1"/>
  <c r="B10" i="1"/>
  <c r="A10" i="1"/>
  <c r="K9" i="1"/>
  <c r="J9" i="1"/>
  <c r="I9" i="1"/>
  <c r="L9" i="1" s="1"/>
  <c r="B9" i="1"/>
  <c r="A9" i="1"/>
  <c r="K8" i="1"/>
  <c r="J8" i="1"/>
  <c r="I8" i="1"/>
  <c r="B8" i="1"/>
  <c r="A8" i="1"/>
  <c r="K7" i="1"/>
  <c r="J7" i="1"/>
  <c r="I7" i="1"/>
  <c r="B7" i="1"/>
  <c r="A7" i="1"/>
  <c r="L4" i="1"/>
  <c r="I4" i="1"/>
  <c r="F4" i="1"/>
  <c r="A2" i="1"/>
  <c r="L10" i="1" l="1"/>
  <c r="L18" i="1"/>
  <c r="L22" i="1"/>
  <c r="L26" i="1"/>
  <c r="L34" i="1"/>
  <c r="L38" i="1"/>
  <c r="L42" i="1"/>
  <c r="L46" i="1"/>
  <c r="L50" i="1"/>
  <c r="L79" i="1"/>
  <c r="L83" i="1"/>
  <c r="L111" i="1"/>
  <c r="L115" i="1"/>
  <c r="L11" i="1"/>
  <c r="L15" i="1"/>
  <c r="L19" i="1"/>
  <c r="L23" i="1"/>
  <c r="L27" i="1"/>
  <c r="L31" i="1"/>
  <c r="L35" i="1"/>
  <c r="L39" i="1"/>
  <c r="L43" i="1"/>
  <c r="L47" i="1"/>
  <c r="L51" i="1"/>
  <c r="L56" i="1"/>
  <c r="L64" i="1"/>
  <c r="L71" i="1"/>
  <c r="L80" i="1"/>
  <c r="L87" i="1"/>
  <c r="L88" i="1"/>
  <c r="L97" i="1"/>
  <c r="L113" i="1"/>
  <c r="L119" i="1"/>
  <c r="L120" i="1"/>
  <c r="L130" i="1"/>
  <c r="L142" i="1"/>
  <c r="L145" i="1"/>
  <c r="L8" i="1"/>
  <c r="L12" i="1"/>
  <c r="L16" i="1"/>
  <c r="L20" i="1"/>
  <c r="L24" i="1"/>
  <c r="L28" i="1"/>
  <c r="L32" i="1"/>
  <c r="L36" i="1"/>
  <c r="L40" i="1"/>
  <c r="L44" i="1"/>
  <c r="L48" i="1"/>
  <c r="L52" i="1"/>
  <c r="L66" i="1"/>
  <c r="L72" i="1"/>
  <c r="L89" i="1"/>
  <c r="L121" i="1"/>
  <c r="L7" i="1"/>
  <c r="I55" i="1"/>
  <c r="I59" i="1"/>
  <c r="K146" i="1"/>
  <c r="I54" i="1"/>
  <c r="J55" i="1"/>
  <c r="I58" i="1"/>
  <c r="J59" i="1"/>
  <c r="L140" i="1"/>
  <c r="I53" i="1"/>
  <c r="L53" i="1" s="1"/>
  <c r="J54" i="1"/>
  <c r="J146" i="1" s="1"/>
  <c r="I57" i="1"/>
  <c r="L57" i="1" s="1"/>
  <c r="J58" i="1"/>
  <c r="L63" i="1"/>
  <c r="L75" i="1"/>
  <c r="L84" i="1"/>
  <c r="L92" i="1"/>
  <c r="L100" i="1"/>
  <c r="L108" i="1"/>
  <c r="L116" i="1"/>
  <c r="L125" i="1"/>
  <c r="L133" i="1"/>
  <c r="I60" i="1"/>
  <c r="J60" i="1"/>
  <c r="I67" i="1"/>
  <c r="L67" i="1" s="1"/>
  <c r="I76" i="1"/>
  <c r="L76" i="1" s="1"/>
  <c r="I85" i="1"/>
  <c r="L85" i="1" s="1"/>
  <c r="I93" i="1"/>
  <c r="L93" i="1" s="1"/>
  <c r="I101" i="1"/>
  <c r="L101" i="1" s="1"/>
  <c r="I109" i="1"/>
  <c r="L109" i="1" s="1"/>
  <c r="I117" i="1"/>
  <c r="L117" i="1" s="1"/>
  <c r="I126" i="1"/>
  <c r="L126" i="1" s="1"/>
  <c r="I134" i="1"/>
  <c r="L134" i="1" s="1"/>
  <c r="L144" i="1"/>
  <c r="I74" i="1"/>
  <c r="L74" i="1" s="1"/>
  <c r="I78" i="1"/>
  <c r="L78" i="1" s="1"/>
  <c r="I91" i="1"/>
  <c r="L91" i="1" s="1"/>
  <c r="I95" i="1"/>
  <c r="L95" i="1" s="1"/>
  <c r="I99" i="1"/>
  <c r="L99" i="1" s="1"/>
  <c r="I103" i="1"/>
  <c r="L103" i="1" s="1"/>
  <c r="I124" i="1"/>
  <c r="L124" i="1" s="1"/>
  <c r="I128" i="1"/>
  <c r="L128" i="1" s="1"/>
  <c r="I132" i="1"/>
  <c r="L132" i="1" s="1"/>
  <c r="I136" i="1"/>
  <c r="L136" i="1" s="1"/>
  <c r="I61" i="1"/>
  <c r="L61" i="1" s="1"/>
  <c r="I65" i="1"/>
  <c r="L65" i="1" s="1"/>
  <c r="I69" i="1"/>
  <c r="L69" i="1" s="1"/>
  <c r="I73" i="1"/>
  <c r="L73" i="1" s="1"/>
  <c r="I77" i="1"/>
  <c r="L77" i="1" s="1"/>
  <c r="I82" i="1"/>
  <c r="L82" i="1" s="1"/>
  <c r="I86" i="1"/>
  <c r="L86" i="1" s="1"/>
  <c r="I90" i="1"/>
  <c r="L90" i="1" s="1"/>
  <c r="I94" i="1"/>
  <c r="L94" i="1" s="1"/>
  <c r="I98" i="1"/>
  <c r="L98" i="1" s="1"/>
  <c r="I102" i="1"/>
  <c r="L102" i="1" s="1"/>
  <c r="I106" i="1"/>
  <c r="L106" i="1" s="1"/>
  <c r="I110" i="1"/>
  <c r="L110" i="1" s="1"/>
  <c r="I114" i="1"/>
  <c r="L114" i="1" s="1"/>
  <c r="I118" i="1"/>
  <c r="L118" i="1" s="1"/>
  <c r="I123" i="1"/>
  <c r="L123" i="1" s="1"/>
  <c r="I127" i="1"/>
  <c r="L127" i="1" s="1"/>
  <c r="I131" i="1"/>
  <c r="L131" i="1" s="1"/>
  <c r="I135" i="1"/>
  <c r="L135" i="1" s="1"/>
  <c r="L55" i="1" l="1"/>
  <c r="L54" i="1"/>
  <c r="L60" i="1"/>
  <c r="L146" i="1" s="1"/>
  <c r="L58" i="1"/>
  <c r="L59" i="1"/>
  <c r="I146" i="1"/>
</calcChain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.25"/>
            <color indexed="8"/>
            <rFont val="Microsoft Sans Serif"/>
            <family val="2"/>
          </rPr>
          <t>Có thể thay đổi tên Hạng Mục đầu tiên tại ô này.</t>
        </r>
      </text>
    </comment>
  </commentList>
</comments>
</file>

<file path=xl/sharedStrings.xml><?xml version="1.0" encoding="utf-8"?>
<sst xmlns="http://schemas.openxmlformats.org/spreadsheetml/2006/main" count="367" uniqueCount="220">
  <si>
    <t>GIÁ XÂY DỰNG TỔNG HỢP HẠNG MỤC CÔNG TRÌNH</t>
  </si>
  <si>
    <t>STT</t>
  </si>
  <si>
    <t>Mã số</t>
  </si>
  <si>
    <t>Tên công tác</t>
  </si>
  <si>
    <t>Đơn vị</t>
  </si>
  <si>
    <t>Khối lượng</t>
  </si>
  <si>
    <t>Vật liệu</t>
  </si>
  <si>
    <t>Nhân công</t>
  </si>
  <si>
    <t>Máy T.C</t>
  </si>
  <si>
    <t>HM</t>
  </si>
  <si>
    <t>Khối nhà làm việc</t>
  </si>
  <si>
    <t>Tường rào, cổng ngõ</t>
  </si>
  <si>
    <t>Sân nền, nhà xe ô tô</t>
  </si>
  <si>
    <t>TỔNG CỘNG</t>
  </si>
  <si>
    <t>TH</t>
  </si>
  <si>
    <t xml:space="preserve">Phần thu hồi tôn </t>
  </si>
  <si>
    <t>m2</t>
  </si>
  <si>
    <t>Phần thu hồi khung sắt, cửa sắt</t>
  </si>
  <si>
    <t>Phần thu hồi hàng rào song sắt</t>
  </si>
  <si>
    <t>Phần thu hồi xà gồ</t>
  </si>
  <si>
    <t>kg</t>
  </si>
  <si>
    <t>TỘNG CỘNG VẬT TƯ THU HỒI</t>
  </si>
  <si>
    <t>Tháo dỡ phụ kiện vệ sinh chậu rửa</t>
  </si>
  <si>
    <t>bộ</t>
  </si>
  <si>
    <t>Tháo dỡ phụ kiện vệ sinh bệ xí</t>
  </si>
  <si>
    <t>Tháo dỡ phụ kiện vệ sinh khác (như: gương soi, vòi rửa, vòi sen, hộp đựng giấy vệ sinh, ...)</t>
  </si>
  <si>
    <t>Tháo dỡ cửa bằng thủ công</t>
  </si>
  <si>
    <t>Phá dỡ tường xây gạch chiều dày tường &lt;=22cm</t>
  </si>
  <si>
    <t>m3</t>
  </si>
  <si>
    <t>Phá dỡ bê tông cốt thép chiều dày tường &lt;=11cm</t>
  </si>
  <si>
    <t>Phá dỡ nền gạch đất nung</t>
  </si>
  <si>
    <t>Phá dỡ nền láng vữa xi măng</t>
  </si>
  <si>
    <t>Tháo dỡ gạch ốp tường</t>
  </si>
  <si>
    <t>Phá lớp vữa trát tường, cột, trụ</t>
  </si>
  <si>
    <t>Trát tường ngoài, chiều dày trát 2cm, vữa XM mác 75, PCB40</t>
  </si>
  <si>
    <t>Láng nền sàn không đánh mầu, dày 3cm, vữa XM mác 75, PCB40</t>
  </si>
  <si>
    <t>Tháo dỡ mái bằng thủ công, chiều cao &lt;= 6m</t>
  </si>
  <si>
    <t>Tháo dỡ các kết cấu thép, vì kèo, xà gồ</t>
  </si>
  <si>
    <t>tấn</t>
  </si>
  <si>
    <t>Gia công xà gồ thép</t>
  </si>
  <si>
    <t>Lắp dựng xà gồ thép</t>
  </si>
  <si>
    <t>100m2</t>
  </si>
  <si>
    <t>Lợp che tường bằng tôn sóng dày 0.35mm</t>
  </si>
  <si>
    <t>Lắp dựng giằng thép liên kết bằng bu lông</t>
  </si>
  <si>
    <t>Tháo dỡ trần</t>
  </si>
  <si>
    <t>Cạo bỏ lớp vôi trên bề mặt tường cột, trụ trong nhà</t>
  </si>
  <si>
    <t>Cạo bỏ lớp vôi trên bề mặt tường cột, trụ tường ngoài nhà</t>
  </si>
  <si>
    <t>Cạo sủi, vệ sinh lớp sơn cũ trên bê tông, sàn sảnh sê nô</t>
  </si>
  <si>
    <t>cái</t>
  </si>
  <si>
    <t>Lắp đặt gương soi</t>
  </si>
  <si>
    <t>Lắp đặt kệ kính</t>
  </si>
  <si>
    <t>m</t>
  </si>
  <si>
    <t>máy</t>
  </si>
  <si>
    <t>100m</t>
  </si>
  <si>
    <t>Đào móng cột, trụ, hố kiểm tra bằng thủ công, rộng &gt; 1m, sâu &gt; 1m, đất cấp III</t>
  </si>
  <si>
    <t>1 cấu kiện</t>
  </si>
  <si>
    <t>Lắp dựng dàn giáo ngoài, chiều cao &lt;= 16 m</t>
  </si>
  <si>
    <t>Lắp dựng, tháo dỡ dàn giáo trong, chiều cao chuẩn 3,6m</t>
  </si>
  <si>
    <t>Tháo dỡ hàng rào sắt bằng thủ công</t>
  </si>
  <si>
    <t>Đào đất móng băng bằng thủ công, rộng &lt;= 3m, sâu &lt;= 1m, đất cấp III</t>
  </si>
  <si>
    <t>Lắp đặt ống nhựa miệng bát nối bằng phương pháp dán keo, đoạn ống dài 6m, đường kính ống 150mm</t>
  </si>
  <si>
    <t>tấm</t>
  </si>
  <si>
    <t>Đào móng cột, trụ, hố kiểm tra bằng thủ công, rộng &lt;= 1m, sâu &lt;= 1m, đất cấp III</t>
  </si>
  <si>
    <t>Ván khuôn gỗ. Ván khuôn móng cột, móng vuông, chữ nhật</t>
  </si>
  <si>
    <t>Đổ bê tông thủ công bằng máy trộn, bê tông móng, chiều rộng &lt;= 250 cm, đá 1x2, mác 250, PCB40</t>
  </si>
  <si>
    <t>Đắp đất nền móng công trình bằng thủ công</t>
  </si>
  <si>
    <t>Công tác gia công lắp dựng cốt thép. Cốt thép xà dầm, giằng, đường kính cốt thép &lt;= 10mm, chiều cao &lt;= 6m</t>
  </si>
  <si>
    <t>Công tác gia công lắp dựng cốt thép. Cốt thép xà dầm, giằng, đường kính cốt thép &lt;= 18mm, chiều cao &lt;= 6m</t>
  </si>
  <si>
    <t>Ván khuôn gỗ. Ván khuôn xà dầm, giằng</t>
  </si>
  <si>
    <t>Ván khuôn gỗ. Ván khuôn cột, cột vuông, chữ nhật</t>
  </si>
  <si>
    <t>Lắp dựng lại hàng rào sắt, PCB40</t>
  </si>
  <si>
    <t>Lắp dựng cửa khung sắt cổng</t>
  </si>
  <si>
    <t>Lắp đặt dây đơn &lt;= 6mm2</t>
  </si>
  <si>
    <t>Cạo bỏ lớp vôi trên bề mặt tường cột, trụ</t>
  </si>
  <si>
    <t>Cạo bỏ lớp sơn trên bề mặt kim loại</t>
  </si>
  <si>
    <t>Đào xúc đất bằng thủ công, đất cấp II</t>
  </si>
  <si>
    <t>Tháo dỡ nhà xe ô tô để tận dụng lắp lại</t>
  </si>
  <si>
    <t>Hút hầm cầu cũ</t>
  </si>
  <si>
    <t>hầm</t>
  </si>
  <si>
    <t>Đào san đất bằng máy đào 1,25 m3, đất cấp III</t>
  </si>
  <si>
    <t>100m3</t>
  </si>
  <si>
    <t>Xoa đánh bề mặt nền bê tông</t>
  </si>
  <si>
    <t>Cắt roan nền làm khe co giãn bằng máy sâu 7cm</t>
  </si>
  <si>
    <t>10m</t>
  </si>
  <si>
    <t>Tháo bỏ nhà xe máy</t>
  </si>
  <si>
    <t>Vận chuyển và bần ra khỏi công trình</t>
  </si>
  <si>
    <t>chuyến</t>
  </si>
  <si>
    <t>Dọn vệ sinh toàn công trình</t>
  </si>
  <si>
    <t>công</t>
  </si>
  <si>
    <t>Cung cấp vật tư và trát tường ngoài, chiều dày trát 2cm, vữa XM mác 75, PCB40</t>
  </si>
  <si>
    <t>Cung cấp vật tư và Lát nền, sàn, kích thước gạch &lt;=0,36m2, vữa XM mác 75, PCB40</t>
  </si>
  <si>
    <t>Cung cấp vật tư và ốp gạch vào tường, trụ, cột, tiết diện gạch &lt;= 0,36m2, vữa XM mác 75, PCB40</t>
  </si>
  <si>
    <t>Cung cấp vật tư và Lát bậc tam cấp bằng đá tự nhiên màu đen, vữa XM mác 75, PCB40</t>
  </si>
  <si>
    <t>Cung cấp vật tư và lắp đặt cửa đi 1 cánh mở quay, profile nhôm Xingfa, kính 8mm cường lực, phụ kiện Kinglong đồng bộ kèm theo</t>
  </si>
  <si>
    <t>Cung cấp vật tư và lắp đặt cửa sổ mở trượt, hất, profile nhôm Xingfa, kính 8mm cường lực, phụ kiện Kinglong đồng bộ kèm theo</t>
  </si>
  <si>
    <t>Cung cấp vật tư và lắp đặt vách, profile nhôm Xingfa, kính 8mm cường lực</t>
  </si>
  <si>
    <t>Cung cấp xà gồ thép</t>
  </si>
  <si>
    <t>Cung cấp và Sơn sắt thép bằng sơn các loại, 1 nước lót, 2 nước phủ</t>
  </si>
  <si>
    <t xml:space="preserve">Cung cấp và Lợp mái che tường bằng tôn PU xốp, tôn dày 0.45mm </t>
  </si>
  <si>
    <t>Cung cấp và Trám keo silicon A500 đầu vít tôn</t>
  </si>
  <si>
    <t>Cung cấpgiằng mái thép</t>
  </si>
  <si>
    <t>Cung cấp vật tư và Thi công trần thả bằng tấm nhựa khung xương nỗi, KT 60x60</t>
  </si>
  <si>
    <t>Cung cấp vật tư và Bả bằng bột bả vào tường, dầm, trần trong và ngoài</t>
  </si>
  <si>
    <t>Cung cấp vật tư và Sơn dầm, trần, cột, tường trong nhà đã bả bằng sơn các loại, 1 nước lót, 2 nước phủ</t>
  </si>
  <si>
    <t>Cung cấp vật tư và Sơn dầm, trần, cột, tường ngoài nhà đã bả bằng sơn các loại, 1 nước lót, 2 nước phủ</t>
  </si>
  <si>
    <t>Cung cấp vật tư và Lắp đặt chậu tiểu nam</t>
  </si>
  <si>
    <t>Cung cấp vật tư và Lắp đặt phễu thu chống hôi, KT 140x140mm</t>
  </si>
  <si>
    <t>Cung cấp và Lắp đặt ống nhựa, máng nhựa đặt nổi bảo hộ dây dẫn, đường kính &lt;=27mm</t>
  </si>
  <si>
    <t>Cung cấp và Lắp đặt các loại đèn ống dài 1,2m, loại hộp đèn 2 bóng</t>
  </si>
  <si>
    <t>Cung cấp và Lắp vách ngăn tiểu bằng sứ KT 760 x 340 x 105 mm</t>
  </si>
  <si>
    <t>Cung cấp và Lắp đặt vòi rửa vệ sinh</t>
  </si>
  <si>
    <t>Cung cấp và Lắp đặt giá treo</t>
  </si>
  <si>
    <t xml:space="preserve">Cung cấp và Lắp đặt hộp đựng giấy </t>
  </si>
  <si>
    <t>Cung cấp và Lắp đặt chậu rửa 1 vòi</t>
  </si>
  <si>
    <t>Cung cấp và Lắp đặt chậu xí bệt</t>
  </si>
  <si>
    <t>Cung cấp  và Lắp đặt vòi rửa 1 vòi</t>
  </si>
  <si>
    <t>Cung cấp và Quét dung dịch chống thấm mái, tường, sê nô, ô văng …</t>
  </si>
  <si>
    <t>Cung cấp và Lắp đặt vòi tắm hương sen 1 vòi, 1 hương sen</t>
  </si>
  <si>
    <t>Cung cấp và Lắp đặt công tắc - 2 hạt trên 1 công tắc</t>
  </si>
  <si>
    <t>Cung cấp và Lắp đặt máy điều hoà không khí (điều hoà cục bộ), máy điều hòa 2 cục, loại treo tường (Định mức vật liệu chưa bao gồm ống các loại và dây điện)</t>
  </si>
  <si>
    <t>Cung cấp và Lắp đặt ống đồng dẫn ga nối bằng phương pháp hàn, đoạn ống dài 2m, đường kính ống 6,4mm</t>
  </si>
  <si>
    <t>Cung cấp và Lắp đặt ống đồng dẫn ga nối bằng phương pháp hàn, đoạn ống dài 2m, đường kính ống 12,7mm</t>
  </si>
  <si>
    <t>Cung cấp và Đổ bê tông thủ công bằng máy trộn, bê tông lót móng, chiều rộng &gt; 250 cm, đá 4x6, vữa mác 150, PCB30</t>
  </si>
  <si>
    <t>Cung cấp và Xây gạch đất sét nung 4,5x9x19, xây móng chiều dày &lt;= 30cm, vữa XM mác 75, PCB40</t>
  </si>
  <si>
    <t>Cung cấp và Quét nước xi măng 2 nước</t>
  </si>
  <si>
    <t>Cung cấp và Đổ bê tông thủ công bằng máy trộn, bê tông lanh tô, mái hắt, máng nước, tấm đan, ô văng, đá 1x2, mác 250, PCB40</t>
  </si>
  <si>
    <t>Cung cấp và gia công, lắp đặt cốt thép bê tông đúc sẵn. Cốt thép tấm đan</t>
  </si>
  <si>
    <t>Cung cấp và Lắp các loại cấu kiện bê tông đúc sẵn bằng thủ công, trọng lượng &lt;= 50kg</t>
  </si>
  <si>
    <t>Cung cấp và Lắp đặt ống nhựa miệng bát nối bằng phương pháp dán keo, đoạn ống dài 6m, đường kính ống 89mm</t>
  </si>
  <si>
    <t>Cung cấp và Lắp đặt côn, cút nhựa miệng bát nối bằng phương pháp dán keo, đường kính côn, cút 89mm</t>
  </si>
  <si>
    <t>Cung cấp và lắp đặt tấm lưới thép mạ kẽm đậy hố ga</t>
  </si>
  <si>
    <t>Cung cấp và Đổ bê tông thủ công bằng máy trộn, bê tông lót móng, chiều rộng &lt;= 250 cm, đá 4x6, vữa mác 100, PCB30</t>
  </si>
  <si>
    <t>Cung cấp và gia công lắp dựng cốt thép. Cốt thép móng, đường kính cốt thép &lt;= 10mm</t>
  </si>
  <si>
    <t>Cung cấp và gia công lắp dựng cốt thép. Cốt thép móng, đường kính cốt thép &lt;= 18mm</t>
  </si>
  <si>
    <t>Cung cấp và Đổ bê tông thủ công bằng máy trộn, bê tông xà dầm, giằng nhà, chiều cao &lt;= 6m, đá 1x2, mác 250, PCB40</t>
  </si>
  <si>
    <t>Cung cấp và gia công lắp dựng cốt thép. Cốt thép cột, trụ, đường kính cốt thép &lt;= 10mm, chiều cao &lt;= 6m</t>
  </si>
  <si>
    <t>Cung cấp và gia công lắp dựng cốt thép. Cốt thép cột, trụ, đường kính cốt thép &lt;= 18mm, chiều cao &lt;= 6m</t>
  </si>
  <si>
    <t>Cung cấp và Đổ bê tông thủ công bằng máy trộn, bê tông cột, tiết diện cột &lt;= 0,1m2, chiều cao &lt;= 6m, đá 1x2, mác 250, PCB40</t>
  </si>
  <si>
    <t>Cung cấp và Xây gạch đất sét nung 4x8x19, xây tường thẳng chiều dày &lt;= 30cm, chiều cao &lt;= 6m, vữa XM mác 75, PCB40</t>
  </si>
  <si>
    <t>Cung cấp và Trát trụ, cột, lam đứng, cầu thang, chiều dày trát 2cm, vữa XM mác 75, PCB40</t>
  </si>
  <si>
    <t>Cung cấp hàng rào song sắt</t>
  </si>
  <si>
    <t>Cung cấp hàng rào lưới thép</t>
  </si>
  <si>
    <t>Cung cấp cửa song sắt</t>
  </si>
  <si>
    <t>Cung cấp và Lắp đặt ống nhựa đặt chìm bảo hộ dây dẫn, đường kính &lt;=27mm</t>
  </si>
  <si>
    <t>Cung cấp và Lắp đặt aptomat loại 1 pha, cường độ dòng điện 32Ampe</t>
  </si>
  <si>
    <t>Cung cấp và lắp đặt Mô tơ cổng trượt tự động, điều khiển từ xa, cs 1200w, tải trọng 2000kg</t>
  </si>
  <si>
    <t>Cung cấp và lắp đặt Thanh ren dẫn hướng cửa bằng thép dẹp dày 10mm</t>
  </si>
  <si>
    <t>Cung cấp và Bả bằng bột bả vào tường rào</t>
  </si>
  <si>
    <t>Cung cấp và Sơn dầm, trần, cột, tường ngoài nhà đã bả bằng sơn các loại, 1 nước lót, 2 nước phủ</t>
  </si>
  <si>
    <t>Cung cấp và Sơn tường ngoài nhà không bả bằng sơn các loại, 1 nước lót, 2 nước phủ</t>
  </si>
  <si>
    <t>Cung cấp và  gia công lắp dựng cốt thép. Cốt thép móng, đường kính cốt thép &lt;= 18mm</t>
  </si>
  <si>
    <t>Cung cấp và Đổ bê tông thủ công bằng máy trộn, bê tông móng, chiều rộng &lt;= 250 cm, đá 1x2, mác 250, PCB40</t>
  </si>
  <si>
    <t>Cung cấp và lắp đặt bulong D16 L400</t>
  </si>
  <si>
    <t>Cung cấp và Lắp dựng cột thép các loại tận dụng</t>
  </si>
  <si>
    <t>Cung cấp và Lắp dựng xà gồ thép</t>
  </si>
  <si>
    <t>Cung cấp và Lợp mái bằng tôn sóng mạ màu dày 0.5mm</t>
  </si>
  <si>
    <t>Cung cấp và lắp đặt máng xối, đai đỡ</t>
  </si>
  <si>
    <t>Cung cấp và Đổ bê tông thủ công bằng máy trộn, bê tông nền, đá 1x2, mác 250, PCB40</t>
  </si>
  <si>
    <t>Cung cấp và Dán giấy decan vào cửa vách</t>
  </si>
  <si>
    <t>Lắp đặt aptomat loại 1 pha, cường độ dòng điện 32 Ampe</t>
  </si>
  <si>
    <t xml:space="preserve">Cung cấp  và Lắp đặt ổ cắm đôi   </t>
  </si>
  <si>
    <t>Cung cấp và Lắp đặt đèn tường, đèn trang trí và các loại đèn khác - Đèn trang trí âm trần (Đèn ốp trần nổi 9W)</t>
  </si>
  <si>
    <t>Cung cấp và Lắp đặt dây đơn 1.5mm2</t>
  </si>
  <si>
    <t>Cung cấp và Lắp đặt dây đơn 2,5mm2</t>
  </si>
  <si>
    <t>Cung cấp và Láng nền sàn có đánh màu, dày 3cm, vữa XM mác 100, PCB40</t>
  </si>
  <si>
    <t xml:space="preserve"> Đắp đất nền móng công trình, nền đường bằng thủ công</t>
  </si>
  <si>
    <t>BẢNG TỔNG HỢP DỰ TOÁN CHI PHÍ XÂY DỰNG</t>
  </si>
  <si>
    <t>Tên dự án: .</t>
  </si>
  <si>
    <t xml:space="preserve">Tên công trình: </t>
  </si>
  <si>
    <t>Tên hạng mục: Khối nhà làm việc</t>
  </si>
  <si>
    <t>Thời điểm lập: .</t>
  </si>
  <si>
    <t>Nội dung chi phí</t>
  </si>
  <si>
    <t>Ký hiệu</t>
  </si>
  <si>
    <t>Cách tính</t>
  </si>
  <si>
    <t>Hệ số</t>
  </si>
  <si>
    <t>I</t>
  </si>
  <si>
    <t>CHI PHÍ TRỰC TIẾP</t>
  </si>
  <si>
    <t>1</t>
  </si>
  <si>
    <t>Chi phí Vật liệu</t>
  </si>
  <si>
    <t>VL</t>
  </si>
  <si>
    <t xml:space="preserve"> + Theo giá xây dựng tổng hợp</t>
  </si>
  <si>
    <t>A1</t>
  </si>
  <si>
    <t>Bảng giá tổng hợp</t>
  </si>
  <si>
    <t>2</t>
  </si>
  <si>
    <t>Chi phí Nhân công</t>
  </si>
  <si>
    <t>NC</t>
  </si>
  <si>
    <t>B1</t>
  </si>
  <si>
    <t>3</t>
  </si>
  <si>
    <t>Chi phí Máy thi công</t>
  </si>
  <si>
    <t>M</t>
  </si>
  <si>
    <t>C1</t>
  </si>
  <si>
    <t>Cộng chi phí trực tiếp</t>
  </si>
  <si>
    <t>T</t>
  </si>
  <si>
    <t>VL + NC + M</t>
  </si>
  <si>
    <t>II</t>
  </si>
  <si>
    <t>CHI PHÍ GIÁN TIẾP</t>
  </si>
  <si>
    <t>Chi phí chung</t>
  </si>
  <si>
    <t>C</t>
  </si>
  <si>
    <t>Chi phí một số công việc không xác định được khối lượng từ thiết kế</t>
  </si>
  <si>
    <t>TT</t>
  </si>
  <si>
    <t>Cộng chi phí gián tiếp</t>
  </si>
  <si>
    <t>GT</t>
  </si>
  <si>
    <t>(C + LT + TT)</t>
  </si>
  <si>
    <t>III</t>
  </si>
  <si>
    <t>THU NHẬP CHỊU THUẾ TÍNH TRƯỚC</t>
  </si>
  <si>
    <t>TL</t>
  </si>
  <si>
    <t>Chi phí xây dựng trước thuế</t>
  </si>
  <si>
    <t>G</t>
  </si>
  <si>
    <t>(T+GT+TL)</t>
  </si>
  <si>
    <t>IV</t>
  </si>
  <si>
    <t>THUẾ GIÁ TRỊ GIA TĂNG</t>
  </si>
  <si>
    <t>GTGT</t>
  </si>
  <si>
    <t>V</t>
  </si>
  <si>
    <t>Chi phí xây dựng sau thuế</t>
  </si>
  <si>
    <t>Gxd</t>
  </si>
  <si>
    <t>G+GTGT</t>
  </si>
  <si>
    <t>VI</t>
  </si>
  <si>
    <t>Chi phí Dự phòng</t>
  </si>
  <si>
    <t>Gxd x 0%</t>
  </si>
  <si>
    <t>LÀM TRÒN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</si>
</sst>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##0;\-#,##0.##0"/>
  </numFmts>
  <fonts count="21" x14ac:knownFonts="1">
    <font>
      <sz val="8.25"/>
      <name val="Microsoft Sans Serif"/>
    </font>
    <font>
      <b/>
      <sz val="15"/>
      <name val="Times New Roman"/>
      <charset val="1"/>
    </font>
    <font>
      <sz val="11"/>
      <name val="Arial Narrow"/>
      <charset val="1"/>
    </font>
    <font>
      <b/>
      <sz val="12"/>
      <name val="Times New Roman"/>
      <charset val="1"/>
    </font>
    <font>
      <b/>
      <sz val="11"/>
      <name val="Times New Roman"/>
      <charset val="1"/>
    </font>
    <font>
      <b/>
      <sz val="10"/>
      <color indexed="25"/>
      <name val="Times New Roman"/>
      <family val="1"/>
    </font>
    <font>
      <sz val="11"/>
      <name val="Arial Narrow"/>
      <family val="2"/>
    </font>
    <font>
      <b/>
      <sz val="10"/>
      <color indexed="8"/>
      <name val="Arial"/>
      <family val="2"/>
    </font>
    <font>
      <b/>
      <sz val="10"/>
      <color indexed="32"/>
      <name val="Times New Roman"/>
      <charset val="1"/>
    </font>
    <font>
      <b/>
      <sz val="10"/>
      <color indexed="3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.25"/>
      <color indexed="8"/>
      <name val="Microsoft Sans Serif"/>
      <family val="2"/>
    </font>
    <font>
      <sz val="11"/>
      <color rgb="FFFF0000"/>
      <name val="Arial Narrow"/>
      <family val="2"/>
    </font>
    <font>
      <sz val="8.25"/>
      <name val="Microsoft Sans Serif"/>
      <family val="2"/>
    </font>
    <font>
      <b/>
      <sz val="15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1"/>
      <color indexed="32"/>
      <name val="Times New Roman"/>
      <family val="1"/>
    </font>
    <font>
      <sz val="11"/>
      <color indexed="32"/>
      <name val="Arial Narrow"/>
      <family val="2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3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protection locked="0"/>
    </xf>
    <xf numFmtId="0" fontId="14" fillId="0" borderId="0">
      <protection locked="0"/>
    </xf>
  </cellStyleXfs>
  <cellXfs count="89">
    <xf numFmtId="0" fontId="0" fillId="0" borderId="0" xfId="0">
      <protection locked="0"/>
    </xf>
    <xf numFmtId="0" fontId="2" fillId="0" borderId="0" xfId="0" applyFont="1" applyAlignment="1">
      <alignment vertical="top"/>
      <protection locked="0"/>
    </xf>
    <xf numFmtId="0" fontId="4" fillId="2" borderId="6" xfId="0" applyFont="1" applyFill="1" applyBorder="1" applyAlignment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  <protection locked="0"/>
    </xf>
    <xf numFmtId="0" fontId="5" fillId="0" borderId="8" xfId="0" applyFont="1" applyBorder="1" applyAlignment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top"/>
      <protection locked="0"/>
    </xf>
    <xf numFmtId="0" fontId="2" fillId="0" borderId="8" xfId="0" applyFont="1" applyBorder="1" applyAlignment="1">
      <alignment horizontal="center" vertical="top" wrapText="1"/>
      <protection locked="0"/>
    </xf>
    <xf numFmtId="0" fontId="2" fillId="0" borderId="8" xfId="0" applyFont="1" applyBorder="1" applyAlignment="1">
      <alignment vertical="top" wrapText="1"/>
      <protection locked="0"/>
    </xf>
    <xf numFmtId="164" fontId="2" fillId="0" borderId="8" xfId="0" applyNumberFormat="1" applyFont="1" applyBorder="1" applyAlignment="1">
      <alignment vertical="top" wrapText="1"/>
      <protection locked="0"/>
    </xf>
    <xf numFmtId="3" fontId="2" fillId="0" borderId="8" xfId="0" applyNumberFormat="1" applyFont="1" applyBorder="1" applyAlignment="1">
      <alignment vertical="top" wrapText="1"/>
      <protection locked="0"/>
    </xf>
    <xf numFmtId="0" fontId="6" fillId="0" borderId="10" xfId="0" applyFont="1" applyBorder="1" applyAlignment="1">
      <alignment horizontal="center" vertical="top"/>
      <protection locked="0"/>
    </xf>
    <xf numFmtId="0" fontId="7" fillId="0" borderId="8" xfId="0" applyFont="1" applyBorder="1" applyAlignment="1">
      <alignment horizontal="center" vertical="top" wrapText="1"/>
      <protection locked="0"/>
    </xf>
    <xf numFmtId="0" fontId="7" fillId="0" borderId="8" xfId="0" applyFont="1" applyBorder="1" applyAlignment="1">
      <alignment horizontal="left" vertical="top" wrapText="1"/>
      <protection locked="0"/>
    </xf>
    <xf numFmtId="0" fontId="6" fillId="0" borderId="8" xfId="0" applyFont="1" applyBorder="1" applyAlignment="1">
      <alignment horizontal="center" vertical="top" wrapText="1"/>
      <protection locked="0"/>
    </xf>
    <xf numFmtId="164" fontId="6" fillId="0" borderId="8" xfId="0" applyNumberFormat="1" applyFont="1" applyBorder="1" applyAlignment="1">
      <alignment vertical="top" wrapText="1"/>
      <protection locked="0"/>
    </xf>
    <xf numFmtId="3" fontId="6" fillId="0" borderId="8" xfId="0" applyNumberFormat="1" applyFont="1" applyBorder="1" applyAlignment="1">
      <alignment vertical="top" wrapText="1"/>
      <protection locked="0"/>
    </xf>
    <xf numFmtId="0" fontId="6" fillId="0" borderId="0" xfId="0" applyFont="1" applyAlignment="1">
      <alignment vertical="top"/>
      <protection locked="0"/>
    </xf>
    <xf numFmtId="0" fontId="8" fillId="0" borderId="8" xfId="0" applyFont="1" applyBorder="1" applyAlignment="1">
      <alignment horizontal="center" vertical="center" wrapText="1"/>
      <protection locked="0"/>
    </xf>
    <xf numFmtId="0" fontId="8" fillId="0" borderId="8" xfId="0" applyFont="1" applyBorder="1" applyAlignment="1">
      <alignment horizontal="center" vertical="top" wrapText="1"/>
      <protection locked="0"/>
    </xf>
    <xf numFmtId="164" fontId="8" fillId="0" borderId="8" xfId="0" applyNumberFormat="1" applyFont="1" applyBorder="1" applyAlignment="1">
      <alignment vertical="top" wrapText="1"/>
      <protection locked="0"/>
    </xf>
    <xf numFmtId="0" fontId="8" fillId="0" borderId="8" xfId="0" applyFont="1" applyBorder="1" applyAlignment="1">
      <alignment vertical="top"/>
      <protection locked="0"/>
    </xf>
    <xf numFmtId="3" fontId="8" fillId="0" borderId="8" xfId="0" applyNumberFormat="1" applyFont="1" applyBorder="1" applyAlignment="1">
      <alignment vertical="top" wrapText="1"/>
      <protection locked="0"/>
    </xf>
    <xf numFmtId="0" fontId="9" fillId="0" borderId="11" xfId="0" applyFont="1" applyBorder="1" applyAlignment="1">
      <alignment horizontal="center" vertical="center"/>
      <protection locked="0"/>
    </xf>
    <xf numFmtId="0" fontId="10" fillId="0" borderId="11" xfId="0" applyFont="1" applyBorder="1" applyAlignment="1">
      <alignment horizontal="center" vertical="top"/>
      <protection locked="0"/>
    </xf>
    <xf numFmtId="49" fontId="10" fillId="0" borderId="11" xfId="0" applyNumberFormat="1" applyFont="1" applyBorder="1" applyAlignment="1">
      <alignment vertical="top" wrapText="1"/>
      <protection locked="0"/>
    </xf>
    <xf numFmtId="4" fontId="10" fillId="0" borderId="11" xfId="0" applyNumberFormat="1" applyFont="1" applyBorder="1" applyAlignment="1">
      <alignment vertical="top" wrapText="1"/>
      <protection locked="0"/>
    </xf>
    <xf numFmtId="3" fontId="10" fillId="0" borderId="11" xfId="0" applyNumberFormat="1" applyFont="1" applyBorder="1" applyAlignment="1">
      <alignment vertical="top" wrapText="1"/>
      <protection locked="0"/>
    </xf>
    <xf numFmtId="3" fontId="9" fillId="0" borderId="6" xfId="0" applyNumberFormat="1" applyFont="1" applyBorder="1" applyAlignment="1">
      <alignment vertical="center" wrapText="1"/>
      <protection locked="0"/>
    </xf>
    <xf numFmtId="0" fontId="10" fillId="0" borderId="0" xfId="0" applyFont="1" applyAlignment="1">
      <alignment vertical="top"/>
      <protection locked="0"/>
    </xf>
    <xf numFmtId="0" fontId="10" fillId="0" borderId="11" xfId="0" applyFont="1" applyBorder="1" applyAlignment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4" fontId="10" fillId="0" borderId="11" xfId="0" applyNumberFormat="1" applyFont="1" applyBorder="1" applyAlignment="1">
      <alignment vertical="top"/>
      <protection locked="0"/>
    </xf>
    <xf numFmtId="3" fontId="11" fillId="0" borderId="11" xfId="0" applyNumberFormat="1" applyFont="1" applyBorder="1" applyAlignment="1">
      <alignment vertical="top"/>
      <protection locked="0"/>
    </xf>
    <xf numFmtId="0" fontId="13" fillId="0" borderId="8" xfId="0" applyFont="1" applyBorder="1" applyAlignment="1">
      <alignment vertical="top" wrapText="1"/>
      <protection locked="0"/>
    </xf>
    <xf numFmtId="0" fontId="6" fillId="0" borderId="8" xfId="0" applyFont="1" applyBorder="1" applyAlignment="1">
      <alignment vertical="top" wrapText="1"/>
      <protection locked="0"/>
    </xf>
    <xf numFmtId="0" fontId="4" fillId="2" borderId="2" xfId="0" applyFont="1" applyFill="1" applyBorder="1" applyAlignment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2" fillId="0" borderId="0" xfId="0" applyFont="1" applyAlignment="1">
      <alignment vertical="top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4" fillId="0" borderId="0" xfId="0" applyFont="1" applyAlignment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15" fillId="0" borderId="0" xfId="1" applyFont="1" applyAlignment="1">
      <alignment horizontal="center" vertical="top"/>
      <protection locked="0"/>
    </xf>
    <xf numFmtId="0" fontId="14" fillId="0" borderId="0" xfId="1" applyFont="1" applyAlignment="1">
      <alignment vertical="top"/>
      <protection locked="0"/>
    </xf>
    <xf numFmtId="0" fontId="14" fillId="0" borderId="0" xfId="1" applyFont="1" applyAlignment="1">
      <alignment vertical="top"/>
      <protection locked="0"/>
    </xf>
    <xf numFmtId="0" fontId="16" fillId="0" borderId="0" xfId="1" applyFont="1" applyAlignment="1">
      <alignment horizontal="left" vertical="top" wrapText="1"/>
      <protection locked="0"/>
    </xf>
    <xf numFmtId="0" fontId="11" fillId="2" borderId="11" xfId="1" applyFont="1" applyFill="1" applyBorder="1" applyAlignment="1">
      <alignment horizontal="center" vertical="center" wrapText="1"/>
      <protection locked="0"/>
    </xf>
    <xf numFmtId="0" fontId="11" fillId="2" borderId="4" xfId="1" applyFont="1" applyFill="1" applyBorder="1" applyAlignment="1">
      <alignment horizontal="center" vertical="center" wrapText="1"/>
      <protection locked="0"/>
    </xf>
    <xf numFmtId="0" fontId="10" fillId="0" borderId="10" xfId="1" applyFont="1" applyBorder="1" applyAlignment="1">
      <alignment horizontal="center" vertical="top"/>
      <protection locked="0"/>
    </xf>
    <xf numFmtId="0" fontId="10" fillId="0" borderId="8" xfId="1" applyFont="1" applyBorder="1" applyAlignment="1">
      <alignment vertical="top" wrapText="1"/>
      <protection locked="0"/>
    </xf>
    <xf numFmtId="0" fontId="10" fillId="0" borderId="8" xfId="1" applyFont="1" applyBorder="1" applyAlignment="1">
      <alignment horizontal="center" vertical="top" wrapText="1"/>
      <protection locked="0"/>
    </xf>
    <xf numFmtId="0" fontId="6" fillId="0" borderId="8" xfId="1" applyFont="1" applyBorder="1" applyAlignment="1">
      <alignment horizontal="center" vertical="top" wrapText="1"/>
      <protection locked="0"/>
    </xf>
    <xf numFmtId="0" fontId="10" fillId="0" borderId="8" xfId="1" applyFont="1" applyBorder="1" applyAlignment="1">
      <alignment vertical="top"/>
      <protection locked="0"/>
    </xf>
    <xf numFmtId="0" fontId="10" fillId="0" borderId="8" xfId="1" applyFont="1" applyBorder="1" applyAlignment="1">
      <alignment horizontal="center" vertical="top"/>
      <protection locked="0"/>
    </xf>
    <xf numFmtId="3" fontId="10" fillId="0" borderId="8" xfId="1" applyNumberFormat="1" applyFont="1" applyBorder="1" applyAlignment="1">
      <alignment vertical="top" wrapText="1"/>
      <protection locked="0"/>
    </xf>
    <xf numFmtId="0" fontId="17" fillId="0" borderId="10" xfId="1" applyFont="1" applyBorder="1" applyAlignment="1">
      <alignment horizontal="center" vertical="top"/>
      <protection locked="0"/>
    </xf>
    <xf numFmtId="0" fontId="17" fillId="0" borderId="8" xfId="1" applyFont="1" applyBorder="1" applyAlignment="1">
      <alignment vertical="top" wrapText="1"/>
      <protection locked="0"/>
    </xf>
    <xf numFmtId="0" fontId="17" fillId="0" borderId="8" xfId="1" applyFont="1" applyBorder="1" applyAlignment="1">
      <alignment horizontal="center" vertical="top" wrapText="1"/>
      <protection locked="0"/>
    </xf>
    <xf numFmtId="0" fontId="17" fillId="0" borderId="8" xfId="1" applyFont="1" applyBorder="1" applyAlignment="1">
      <alignment vertical="top"/>
      <protection locked="0"/>
    </xf>
    <xf numFmtId="0" fontId="17" fillId="0" borderId="8" xfId="1" applyFont="1" applyBorder="1" applyAlignment="1">
      <alignment horizontal="center" vertical="top"/>
      <protection locked="0"/>
    </xf>
    <xf numFmtId="3" fontId="17" fillId="0" borderId="8" xfId="1" applyNumberFormat="1" applyFont="1" applyBorder="1" applyAlignment="1">
      <alignment vertical="top" wrapText="1"/>
      <protection locked="0"/>
    </xf>
    <xf numFmtId="0" fontId="11" fillId="0" borderId="10" xfId="1" applyFont="1" applyBorder="1" applyAlignment="1">
      <alignment horizontal="center" vertical="top"/>
      <protection locked="0"/>
    </xf>
    <xf numFmtId="0" fontId="11" fillId="0" borderId="8" xfId="1" applyFont="1" applyBorder="1" applyAlignment="1">
      <alignment vertical="top" wrapText="1"/>
      <protection locked="0"/>
    </xf>
    <xf numFmtId="0" fontId="11" fillId="0" borderId="8" xfId="1" applyFont="1" applyBorder="1" applyAlignment="1">
      <alignment horizontal="center" vertical="top" wrapText="1"/>
      <protection locked="0"/>
    </xf>
    <xf numFmtId="0" fontId="11" fillId="0" borderId="8" xfId="1" applyFont="1" applyBorder="1" applyAlignment="1">
      <alignment vertical="top"/>
      <protection locked="0"/>
    </xf>
    <xf numFmtId="49" fontId="11" fillId="0" borderId="8" xfId="1" applyNumberFormat="1" applyFont="1" applyBorder="1" applyAlignment="1">
      <alignment horizontal="center" vertical="top" wrapText="1"/>
      <protection locked="0"/>
    </xf>
    <xf numFmtId="3" fontId="11" fillId="0" borderId="8" xfId="1" applyNumberFormat="1" applyFont="1" applyBorder="1" applyAlignment="1">
      <alignment vertical="top" wrapText="1"/>
      <protection locked="0"/>
    </xf>
    <xf numFmtId="49" fontId="10" fillId="0" borderId="8" xfId="1" applyNumberFormat="1" applyFont="1" applyBorder="1" applyAlignment="1">
      <alignment horizontal="center" vertical="top" wrapText="1"/>
      <protection locked="0"/>
    </xf>
    <xf numFmtId="9" fontId="10" fillId="0" borderId="8" xfId="1" applyNumberFormat="1" applyFont="1" applyBorder="1" applyAlignment="1">
      <alignment vertical="top" wrapText="1"/>
      <protection locked="0"/>
    </xf>
    <xf numFmtId="9" fontId="10" fillId="0" borderId="8" xfId="1" applyNumberFormat="1" applyFont="1" applyBorder="1" applyAlignment="1">
      <alignment horizontal="center" vertical="top" wrapText="1"/>
      <protection locked="0"/>
    </xf>
    <xf numFmtId="10" fontId="11" fillId="0" borderId="8" xfId="1" applyNumberFormat="1" applyFont="1" applyBorder="1" applyAlignment="1">
      <alignment vertical="top" wrapText="1"/>
      <protection locked="0"/>
    </xf>
    <xf numFmtId="10" fontId="11" fillId="0" borderId="8" xfId="1" applyNumberFormat="1" applyFont="1" applyBorder="1" applyAlignment="1">
      <alignment horizontal="center" vertical="top" wrapText="1"/>
      <protection locked="0"/>
    </xf>
    <xf numFmtId="0" fontId="18" fillId="0" borderId="10" xfId="1" applyFont="1" applyBorder="1" applyAlignment="1">
      <alignment horizontal="center" vertical="center"/>
      <protection locked="0"/>
    </xf>
    <xf numFmtId="0" fontId="18" fillId="0" borderId="8" xfId="1" applyFont="1" applyBorder="1" applyAlignment="1">
      <alignment horizontal="center" vertical="center" wrapText="1"/>
      <protection locked="0"/>
    </xf>
    <xf numFmtId="0" fontId="19" fillId="0" borderId="8" xfId="1" applyFont="1" applyBorder="1" applyAlignment="1">
      <alignment horizontal="center" vertical="center" wrapText="1"/>
      <protection locked="0"/>
    </xf>
    <xf numFmtId="0" fontId="18" fillId="0" borderId="8" xfId="1" applyFont="1" applyBorder="1" applyAlignment="1">
      <alignment vertical="center"/>
      <protection locked="0"/>
    </xf>
    <xf numFmtId="0" fontId="18" fillId="0" borderId="8" xfId="1" applyFont="1" applyBorder="1" applyAlignment="1">
      <alignment horizontal="center" vertical="center"/>
      <protection locked="0"/>
    </xf>
    <xf numFmtId="3" fontId="18" fillId="0" borderId="8" xfId="1" applyNumberFormat="1" applyFont="1" applyBorder="1" applyAlignment="1">
      <alignment vertical="center" wrapText="1"/>
      <protection locked="0"/>
    </xf>
    <xf numFmtId="49" fontId="20" fillId="0" borderId="12" xfId="1" applyNumberFormat="1" applyFont="1" applyBorder="1" applyAlignment="1">
      <alignment horizontal="center" vertical="center" wrapText="1"/>
      <protection locked="0"/>
    </xf>
    <xf numFmtId="0" fontId="14" fillId="0" borderId="13" xfId="1" applyFont="1" applyBorder="1" applyAlignment="1">
      <alignment vertical="center" wrapText="1"/>
      <protection locked="0"/>
    </xf>
    <xf numFmtId="0" fontId="14" fillId="0" borderId="13" xfId="1" applyFont="1" applyBorder="1" applyAlignment="1">
      <alignment horizontal="center" vertical="center" wrapText="1"/>
      <protection locked="0"/>
    </xf>
    <xf numFmtId="0" fontId="6" fillId="0" borderId="13" xfId="1" applyFont="1" applyBorder="1" applyAlignment="1">
      <alignment horizontal="center" vertical="center" wrapText="1"/>
      <protection locked="0"/>
    </xf>
    <xf numFmtId="0" fontId="14" fillId="0" borderId="13" xfId="1" applyFont="1" applyBorder="1" applyAlignment="1">
      <alignment vertical="center"/>
      <protection locked="0"/>
    </xf>
    <xf numFmtId="0" fontId="14" fillId="0" borderId="13" xfId="1" applyFont="1" applyBorder="1" applyAlignment="1">
      <alignment horizontal="center" vertical="center"/>
      <protection locked="0"/>
    </xf>
    <xf numFmtId="3" fontId="14" fillId="0" borderId="6" xfId="1" applyNumberFormat="1" applyFont="1" applyBorder="1" applyAlignment="1">
      <alignment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%20tu%20dien%20luc%20Dien%20ban%20-%20sau%20TT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trình"/>
      <sheetName val="Giá tháng"/>
      <sheetName val="Đầu vào"/>
      <sheetName val="Nhân công"/>
      <sheetName val="Máy"/>
      <sheetName val="HaoPhiVatTu"/>
      <sheetName val="Tổng hợp VT"/>
      <sheetName val="THVT gộp"/>
      <sheetName val="Cước VC"/>
      <sheetName val="Cước bộ"/>
      <sheetName val="Đơn giá chi tiết"/>
      <sheetName val="Giá tổng hợp"/>
      <sheetName val="TongMauMoi"/>
      <sheetName val="THKP hạng mục"/>
      <sheetName val="TH chi phí XD"/>
      <sheetName val="TH chi phí TB"/>
      <sheetName val="HM chung"/>
      <sheetName val="Dự phòng"/>
      <sheetName val="TH kinh phí"/>
      <sheetName val="Chi tiết KL"/>
      <sheetName val="Luật XD"/>
      <sheetName val="Công trình TL"/>
      <sheetName val="Chiết tính"/>
      <sheetName val="Hệ số"/>
      <sheetName val="Đơn giá TH"/>
      <sheetName val="Dự thầu"/>
      <sheetName val="HM chung thầu"/>
      <sheetName val="Dự phòng thầu"/>
      <sheetName val="Dự toán gói thầu"/>
      <sheetName val="Phân tích VT"/>
      <sheetName val="Bìa"/>
      <sheetName val="NhiênLiệu"/>
      <sheetName val="Thẩm định"/>
      <sheetName val="TH chi phí tư vấn"/>
      <sheetName val="Thép"/>
      <sheetName val="HSXL"/>
      <sheetName val="Định mức tư vấn"/>
      <sheetName val="Quyết toán"/>
      <sheetName val="Giá tháng QT"/>
      <sheetName val="Đầu vào QT"/>
      <sheetName val="Nhân công QT"/>
      <sheetName val="Máy QT"/>
      <sheetName val="HaoPhiVatTu QT"/>
      <sheetName val="Tổng hợp VT QT"/>
      <sheetName val="Cước VC QT"/>
      <sheetName val="Cước bộ QT"/>
      <sheetName val="NhiênLiệu QT"/>
      <sheetName val="Chiết tính QT"/>
      <sheetName val="Dự thầu QT"/>
      <sheetName val="Hệ số QT"/>
      <sheetName val="HSXLQT"/>
      <sheetName val="KL hoàn thành"/>
      <sheetName val="KL phát sinh"/>
      <sheetName val="Hệ số Pn"/>
      <sheetName val="Tổng hợp QT"/>
      <sheetName val="Cấu hình"/>
    </sheetNames>
    <sheetDataSet>
      <sheetData sheetId="0">
        <row r="1">
          <cell r="AL1" t="str">
            <v>(đ)</v>
          </cell>
        </row>
        <row r="2">
          <cell r="A2" t="str">
            <v>CÔNG TRÌNH : ĐẠI TU NHÀ PHỤ TRỢ ĐỘI QUẢN LÝ ĐIỆN ĐiỆN BÀN NĂM 2026</v>
          </cell>
        </row>
        <row r="7">
          <cell r="A7">
            <v>1</v>
          </cell>
          <cell r="E7" t="str">
            <v>SA.21312</v>
          </cell>
        </row>
        <row r="9">
          <cell r="A9">
            <v>2</v>
          </cell>
          <cell r="E9" t="str">
            <v>SA.21313</v>
          </cell>
        </row>
        <row r="11">
          <cell r="A11">
            <v>3</v>
          </cell>
          <cell r="E11" t="str">
            <v>SA.21315</v>
          </cell>
        </row>
        <row r="13">
          <cell r="A13">
            <v>4</v>
          </cell>
          <cell r="E13" t="str">
            <v>AA.31312</v>
          </cell>
        </row>
        <row r="24">
          <cell r="A24">
            <v>5</v>
          </cell>
          <cell r="E24" t="str">
            <v>SA.11332</v>
          </cell>
        </row>
        <row r="33">
          <cell r="A33">
            <v>6</v>
          </cell>
          <cell r="E33" t="str">
            <v>SA.11321</v>
          </cell>
        </row>
        <row r="37">
          <cell r="A37">
            <v>7</v>
          </cell>
          <cell r="E37" t="str">
            <v>SA.11211</v>
          </cell>
        </row>
        <row r="48">
          <cell r="A48">
            <v>8</v>
          </cell>
          <cell r="E48" t="str">
            <v>SA.11215</v>
          </cell>
        </row>
        <row r="61">
          <cell r="A61">
            <v>9</v>
          </cell>
          <cell r="E61" t="str">
            <v>SA.21272</v>
          </cell>
        </row>
        <row r="68">
          <cell r="A68">
            <v>10</v>
          </cell>
          <cell r="E68" t="str">
            <v>SA.11611</v>
          </cell>
        </row>
        <row r="86">
          <cell r="A86">
            <v>11</v>
          </cell>
          <cell r="E86" t="str">
            <v>AK.21133</v>
          </cell>
        </row>
        <row r="106">
          <cell r="A106">
            <v>12</v>
          </cell>
          <cell r="E106" t="str">
            <v>AK.41123</v>
          </cell>
        </row>
        <row r="118">
          <cell r="A118">
            <v>13</v>
          </cell>
          <cell r="E118" t="str">
            <v>AK.51283</v>
          </cell>
        </row>
        <row r="130">
          <cell r="A130">
            <v>14</v>
          </cell>
          <cell r="E130" t="str">
            <v>AK.31163</v>
          </cell>
        </row>
        <row r="133">
          <cell r="A133">
            <v>15</v>
          </cell>
          <cell r="E133" t="str">
            <v>AK.53113</v>
          </cell>
        </row>
        <row r="135">
          <cell r="A135">
            <v>16</v>
          </cell>
          <cell r="E135" t="str">
            <v>TT</v>
          </cell>
        </row>
        <row r="142">
          <cell r="A142">
            <v>17</v>
          </cell>
          <cell r="E142" t="str">
            <v>TT</v>
          </cell>
        </row>
        <row r="147">
          <cell r="A147">
            <v>18</v>
          </cell>
          <cell r="E147" t="str">
            <v>TT</v>
          </cell>
        </row>
        <row r="149">
          <cell r="A149">
            <v>19</v>
          </cell>
          <cell r="E149" t="str">
            <v>AK.77311</v>
          </cell>
        </row>
        <row r="151">
          <cell r="A151">
            <v>20</v>
          </cell>
          <cell r="E151" t="str">
            <v>AA.31221</v>
          </cell>
        </row>
        <row r="157">
          <cell r="A157">
            <v>21</v>
          </cell>
          <cell r="E157" t="str">
            <v>SA.21613</v>
          </cell>
        </row>
        <row r="163">
          <cell r="A163">
            <v>22</v>
          </cell>
          <cell r="E163" t="str">
            <v>AI.11221</v>
          </cell>
        </row>
        <row r="169">
          <cell r="A169">
            <v>23</v>
          </cell>
          <cell r="E169" t="str">
            <v>AI.61131</v>
          </cell>
        </row>
        <row r="171">
          <cell r="A171">
            <v>24</v>
          </cell>
          <cell r="E171" t="str">
            <v>AK.83520</v>
          </cell>
        </row>
        <row r="178">
          <cell r="A178">
            <v>25</v>
          </cell>
          <cell r="E178" t="str">
            <v>AK.12222</v>
          </cell>
        </row>
        <row r="185">
          <cell r="A185">
            <v>26</v>
          </cell>
          <cell r="E185" t="str">
            <v>AK.12221</v>
          </cell>
        </row>
        <row r="190">
          <cell r="A190">
            <v>27</v>
          </cell>
          <cell r="E190" t="str">
            <v>TT</v>
          </cell>
        </row>
        <row r="193">
          <cell r="A193">
            <v>28</v>
          </cell>
          <cell r="E193" t="str">
            <v>AI.11211</v>
          </cell>
        </row>
        <row r="197">
          <cell r="A197">
            <v>29</v>
          </cell>
          <cell r="E197" t="str">
            <v>AI.61142</v>
          </cell>
        </row>
        <row r="199">
          <cell r="A199">
            <v>30</v>
          </cell>
          <cell r="E199" t="str">
            <v>SA.21271</v>
          </cell>
        </row>
        <row r="205">
          <cell r="A205">
            <v>31</v>
          </cell>
          <cell r="E205" t="str">
            <v>AK.64320</v>
          </cell>
        </row>
        <row r="211">
          <cell r="A211">
            <v>32</v>
          </cell>
          <cell r="E211" t="str">
            <v>SA.11811</v>
          </cell>
        </row>
        <row r="229">
          <cell r="A229">
            <v>33</v>
          </cell>
          <cell r="E229" t="str">
            <v>AK.82510</v>
          </cell>
        </row>
        <row r="231">
          <cell r="A231">
            <v>34</v>
          </cell>
          <cell r="E231" t="str">
            <v>AK.84112</v>
          </cell>
        </row>
        <row r="233">
          <cell r="A233">
            <v>35</v>
          </cell>
          <cell r="E233" t="str">
            <v>SA.11811</v>
          </cell>
        </row>
        <row r="244">
          <cell r="A244">
            <v>36</v>
          </cell>
          <cell r="E244" t="str">
            <v>AK.84114</v>
          </cell>
        </row>
        <row r="248">
          <cell r="A248">
            <v>37</v>
          </cell>
          <cell r="E248" t="str">
            <v>SA.11821</v>
          </cell>
        </row>
        <row r="251">
          <cell r="A251">
            <v>38</v>
          </cell>
          <cell r="E251" t="str">
            <v>AK.92111</v>
          </cell>
        </row>
        <row r="253">
          <cell r="A253">
            <v>39</v>
          </cell>
          <cell r="E253" t="str">
            <v>BB.91101</v>
          </cell>
        </row>
        <row r="255">
          <cell r="A255">
            <v>40</v>
          </cell>
          <cell r="E255" t="str">
            <v>BB.91201</v>
          </cell>
        </row>
        <row r="257">
          <cell r="A257">
            <v>41</v>
          </cell>
          <cell r="E257" t="str">
            <v>BB.91501</v>
          </cell>
        </row>
        <row r="259">
          <cell r="A259">
            <v>42</v>
          </cell>
          <cell r="E259" t="str">
            <v>BB.91301</v>
          </cell>
        </row>
        <row r="261">
          <cell r="A261">
            <v>43</v>
          </cell>
          <cell r="E261" t="str">
            <v>BB.91702</v>
          </cell>
        </row>
        <row r="263">
          <cell r="A263">
            <v>44</v>
          </cell>
          <cell r="E263" t="str">
            <v>BB.91901</v>
          </cell>
        </row>
        <row r="265">
          <cell r="A265">
            <v>45</v>
          </cell>
          <cell r="E265" t="str">
            <v>BB.91904</v>
          </cell>
        </row>
        <row r="267">
          <cell r="A267">
            <v>46</v>
          </cell>
          <cell r="E267" t="str">
            <v>BB.91903</v>
          </cell>
        </row>
        <row r="269">
          <cell r="A269">
            <v>47</v>
          </cell>
          <cell r="E269" t="str">
            <v>BB.92001</v>
          </cell>
        </row>
        <row r="271">
          <cell r="A271">
            <v>48</v>
          </cell>
          <cell r="E271" t="str">
            <v>BB.91401</v>
          </cell>
        </row>
        <row r="273">
          <cell r="A273">
            <v>49</v>
          </cell>
          <cell r="E273" t="str">
            <v>BB.91902</v>
          </cell>
        </row>
        <row r="275">
          <cell r="A275">
            <v>50</v>
          </cell>
          <cell r="E275" t="str">
            <v>TT</v>
          </cell>
        </row>
        <row r="277">
          <cell r="A277">
            <v>51</v>
          </cell>
          <cell r="E277" t="str">
            <v>BA.13605</v>
          </cell>
        </row>
        <row r="279">
          <cell r="A279">
            <v>52</v>
          </cell>
          <cell r="E279" t="str">
            <v>BA.13320</v>
          </cell>
        </row>
        <row r="281">
          <cell r="A281">
            <v>53</v>
          </cell>
          <cell r="E281" t="str">
            <v>BA.1610</v>
          </cell>
        </row>
        <row r="283">
          <cell r="A283">
            <v>54</v>
          </cell>
          <cell r="E283" t="str">
            <v>BA.16103</v>
          </cell>
        </row>
        <row r="286">
          <cell r="A286">
            <v>55</v>
          </cell>
          <cell r="E286" t="str">
            <v>BA.14302</v>
          </cell>
        </row>
        <row r="288">
          <cell r="A288">
            <v>56</v>
          </cell>
          <cell r="E288" t="str">
            <v>BA.17202</v>
          </cell>
        </row>
        <row r="290">
          <cell r="A290">
            <v>57</v>
          </cell>
          <cell r="E290" t="str">
            <v>BA.17102</v>
          </cell>
        </row>
        <row r="292">
          <cell r="A292">
            <v>58</v>
          </cell>
          <cell r="E292" t="str">
            <v>BA.18202</v>
          </cell>
        </row>
        <row r="295">
          <cell r="A295">
            <v>59</v>
          </cell>
          <cell r="E295" t="str">
            <v>BA.12110</v>
          </cell>
        </row>
        <row r="297">
          <cell r="A297">
            <v>60</v>
          </cell>
          <cell r="E297" t="str">
            <v>BB.51001</v>
          </cell>
        </row>
        <row r="299">
          <cell r="A299">
            <v>61</v>
          </cell>
          <cell r="E299" t="str">
            <v>BB.51003</v>
          </cell>
        </row>
        <row r="301">
          <cell r="A301">
            <v>62</v>
          </cell>
          <cell r="E301" t="str">
            <v>AB.11443</v>
          </cell>
        </row>
        <row r="304">
          <cell r="A304">
            <v>63</v>
          </cell>
          <cell r="E304" t="str">
            <v>AF.11122</v>
          </cell>
        </row>
        <row r="307">
          <cell r="A307">
            <v>64</v>
          </cell>
          <cell r="E307" t="str">
            <v>AE.41113</v>
          </cell>
        </row>
        <row r="311">
          <cell r="A311">
            <v>65</v>
          </cell>
          <cell r="E311" t="str">
            <v>AK.21133</v>
          </cell>
        </row>
        <row r="315">
          <cell r="A315">
            <v>66</v>
          </cell>
          <cell r="E315" t="str">
            <v>AK.41224</v>
          </cell>
        </row>
        <row r="318">
          <cell r="A318">
            <v>67</v>
          </cell>
          <cell r="E318" t="str">
            <v>AK.81130</v>
          </cell>
        </row>
        <row r="322">
          <cell r="A322">
            <v>68</v>
          </cell>
          <cell r="E322" t="str">
            <v>AF.12513</v>
          </cell>
        </row>
        <row r="325">
          <cell r="A325">
            <v>69</v>
          </cell>
          <cell r="E325" t="str">
            <v>AG.13231</v>
          </cell>
        </row>
        <row r="327">
          <cell r="A327">
            <v>70</v>
          </cell>
          <cell r="E327" t="str">
            <v>AG.42113</v>
          </cell>
        </row>
        <row r="329">
          <cell r="A329">
            <v>71</v>
          </cell>
          <cell r="E329" t="str">
            <v>BB.41107</v>
          </cell>
        </row>
        <row r="331">
          <cell r="A331">
            <v>72</v>
          </cell>
          <cell r="E331" t="str">
            <v>BB.75105</v>
          </cell>
        </row>
        <row r="333">
          <cell r="A333">
            <v>73</v>
          </cell>
          <cell r="E333" t="str">
            <v>AL.61110</v>
          </cell>
        </row>
        <row r="335">
          <cell r="A335">
            <v>74</v>
          </cell>
          <cell r="E335" t="str">
            <v>AL.61210</v>
          </cell>
        </row>
        <row r="338">
          <cell r="A338">
            <v>75</v>
          </cell>
          <cell r="E338" t="str">
            <v>AA.31312</v>
          </cell>
        </row>
        <row r="341">
          <cell r="A341">
            <v>76</v>
          </cell>
          <cell r="E341" t="str">
            <v>SA.11332</v>
          </cell>
        </row>
        <row r="346">
          <cell r="A346">
            <v>77</v>
          </cell>
          <cell r="E346" t="str">
            <v>SA.11611</v>
          </cell>
        </row>
        <row r="349">
          <cell r="A349">
            <v>78</v>
          </cell>
          <cell r="E349" t="str">
            <v>AB.11313</v>
          </cell>
        </row>
        <row r="351">
          <cell r="A351">
            <v>79</v>
          </cell>
          <cell r="E351" t="str">
            <v>BB.41110</v>
          </cell>
        </row>
        <row r="353">
          <cell r="A353">
            <v>80</v>
          </cell>
          <cell r="E353" t="str">
            <v>TT</v>
          </cell>
        </row>
        <row r="355">
          <cell r="A355">
            <v>81</v>
          </cell>
          <cell r="E355" t="str">
            <v>AB.11413</v>
          </cell>
        </row>
        <row r="359">
          <cell r="A359">
            <v>82</v>
          </cell>
          <cell r="E359" t="str">
            <v>AF.11111</v>
          </cell>
        </row>
        <row r="362">
          <cell r="A362">
            <v>83</v>
          </cell>
          <cell r="E362" t="str">
            <v>AF.61110</v>
          </cell>
        </row>
        <row r="365">
          <cell r="A365">
            <v>84</v>
          </cell>
          <cell r="E365" t="str">
            <v>AF.61120</v>
          </cell>
        </row>
        <row r="367">
          <cell r="A367">
            <v>85</v>
          </cell>
          <cell r="E367" t="str">
            <v>AF.81122</v>
          </cell>
        </row>
        <row r="371">
          <cell r="A371">
            <v>86</v>
          </cell>
          <cell r="E371" t="str">
            <v>AF.11213</v>
          </cell>
        </row>
        <row r="375">
          <cell r="A375">
            <v>87</v>
          </cell>
          <cell r="E375" t="str">
            <v>AB.13111</v>
          </cell>
        </row>
        <row r="378">
          <cell r="A378">
            <v>88</v>
          </cell>
          <cell r="E378" t="str">
            <v>AF.61511</v>
          </cell>
        </row>
        <row r="380">
          <cell r="A380">
            <v>89</v>
          </cell>
          <cell r="E380" t="str">
            <v>AF.61521</v>
          </cell>
        </row>
        <row r="382">
          <cell r="A382">
            <v>90</v>
          </cell>
          <cell r="E382" t="str">
            <v>AF.81141</v>
          </cell>
        </row>
        <row r="384">
          <cell r="A384">
            <v>91</v>
          </cell>
          <cell r="E384" t="str">
            <v>AF.12313</v>
          </cell>
        </row>
        <row r="386">
          <cell r="A386">
            <v>92</v>
          </cell>
          <cell r="E386" t="str">
            <v>AF.61411</v>
          </cell>
        </row>
        <row r="389">
          <cell r="A389">
            <v>93</v>
          </cell>
          <cell r="E389" t="str">
            <v>AF.61421</v>
          </cell>
        </row>
        <row r="392">
          <cell r="A392">
            <v>94</v>
          </cell>
          <cell r="E392" t="str">
            <v>AF.81132</v>
          </cell>
        </row>
        <row r="395">
          <cell r="A395">
            <v>95</v>
          </cell>
          <cell r="E395" t="str">
            <v>AF.12213</v>
          </cell>
        </row>
        <row r="398">
          <cell r="A398">
            <v>96</v>
          </cell>
          <cell r="E398" t="str">
            <v>AE.52213</v>
          </cell>
        </row>
        <row r="403">
          <cell r="A403">
            <v>97</v>
          </cell>
          <cell r="E403" t="str">
            <v>AK.22133</v>
          </cell>
        </row>
        <row r="411">
          <cell r="A411">
            <v>98</v>
          </cell>
          <cell r="E411" t="str">
            <v>AI.11531</v>
          </cell>
        </row>
        <row r="414">
          <cell r="A414">
            <v>99</v>
          </cell>
          <cell r="E414" t="str">
            <v>AI.11511</v>
          </cell>
        </row>
        <row r="416">
          <cell r="A416">
            <v>100</v>
          </cell>
          <cell r="E416" t="str">
            <v>AI.63211</v>
          </cell>
        </row>
        <row r="420">
          <cell r="A420">
            <v>101</v>
          </cell>
          <cell r="E420" t="str">
            <v>AI.11541</v>
          </cell>
        </row>
        <row r="422">
          <cell r="A422">
            <v>102</v>
          </cell>
          <cell r="E422" t="str">
            <v>AI.63121</v>
          </cell>
        </row>
        <row r="424">
          <cell r="A424">
            <v>103</v>
          </cell>
          <cell r="E424" t="str">
            <v>BA.14402</v>
          </cell>
        </row>
        <row r="426">
          <cell r="A426">
            <v>104</v>
          </cell>
          <cell r="E426" t="str">
            <v>BA.16104</v>
          </cell>
        </row>
        <row r="428">
          <cell r="A428">
            <v>105</v>
          </cell>
          <cell r="E428" t="str">
            <v>BA.18202</v>
          </cell>
        </row>
        <row r="430">
          <cell r="A430">
            <v>106</v>
          </cell>
          <cell r="E430" t="str">
            <v>TT</v>
          </cell>
        </row>
        <row r="432">
          <cell r="A432">
            <v>107</v>
          </cell>
          <cell r="E432" t="str">
            <v>TT</v>
          </cell>
        </row>
        <row r="434">
          <cell r="A434">
            <v>108</v>
          </cell>
          <cell r="E434" t="str">
            <v>AK.82510</v>
          </cell>
        </row>
        <row r="442">
          <cell r="A442">
            <v>109</v>
          </cell>
          <cell r="E442" t="str">
            <v>AK.84114</v>
          </cell>
        </row>
        <row r="444">
          <cell r="A444">
            <v>110</v>
          </cell>
          <cell r="E444" t="str">
            <v>SA.11811</v>
          </cell>
        </row>
        <row r="450">
          <cell r="A450">
            <v>111</v>
          </cell>
          <cell r="E450" t="str">
            <v>AK.84224</v>
          </cell>
        </row>
        <row r="452">
          <cell r="A452">
            <v>112</v>
          </cell>
          <cell r="E452" t="str">
            <v>SA.11824</v>
          </cell>
        </row>
        <row r="454">
          <cell r="A454">
            <v>113</v>
          </cell>
          <cell r="E454" t="str">
            <v>AK.83520</v>
          </cell>
        </row>
        <row r="462">
          <cell r="A462">
            <v>114</v>
          </cell>
          <cell r="E462" t="str">
            <v>SA.11332</v>
          </cell>
        </row>
        <row r="464">
          <cell r="A464">
            <v>115</v>
          </cell>
          <cell r="E464" t="str">
            <v>AB.11212</v>
          </cell>
        </row>
        <row r="467">
          <cell r="A467">
            <v>116</v>
          </cell>
          <cell r="E467" t="str">
            <v>TT</v>
          </cell>
        </row>
        <row r="469">
          <cell r="A469">
            <v>117</v>
          </cell>
          <cell r="E469" t="str">
            <v>AB.11413</v>
          </cell>
        </row>
        <row r="471">
          <cell r="A471">
            <v>118</v>
          </cell>
          <cell r="E471" t="str">
            <v>AF.11111</v>
          </cell>
        </row>
        <row r="473">
          <cell r="A473">
            <v>119</v>
          </cell>
          <cell r="E473" t="str">
            <v>AF.81132</v>
          </cell>
        </row>
        <row r="476">
          <cell r="A476">
            <v>120</v>
          </cell>
          <cell r="E476" t="str">
            <v>AF.61120</v>
          </cell>
        </row>
        <row r="480">
          <cell r="A480">
            <v>121</v>
          </cell>
          <cell r="E480" t="str">
            <v>AF.11213</v>
          </cell>
        </row>
        <row r="483">
          <cell r="A483">
            <v>122</v>
          </cell>
          <cell r="E483" t="str">
            <v>TT</v>
          </cell>
        </row>
        <row r="485">
          <cell r="A485">
            <v>123</v>
          </cell>
          <cell r="E485" t="str">
            <v>AB.13111</v>
          </cell>
        </row>
        <row r="488">
          <cell r="A488">
            <v>124</v>
          </cell>
          <cell r="E488" t="str">
            <v>AI.61111</v>
          </cell>
        </row>
        <row r="490">
          <cell r="A490">
            <v>125</v>
          </cell>
          <cell r="E490" t="str">
            <v>AI.11221</v>
          </cell>
        </row>
        <row r="492">
          <cell r="A492">
            <v>126</v>
          </cell>
          <cell r="E492" t="str">
            <v>AI.61131</v>
          </cell>
        </row>
        <row r="494">
          <cell r="A494">
            <v>127</v>
          </cell>
          <cell r="E494" t="str">
            <v>AK.12222</v>
          </cell>
        </row>
        <row r="496">
          <cell r="A496">
            <v>128</v>
          </cell>
          <cell r="E496" t="str">
            <v>TT</v>
          </cell>
        </row>
        <row r="498">
          <cell r="A498">
            <v>129</v>
          </cell>
          <cell r="E498" t="str">
            <v>AK.83520</v>
          </cell>
        </row>
        <row r="500">
          <cell r="A500">
            <v>130</v>
          </cell>
          <cell r="E500" t="str">
            <v>TT</v>
          </cell>
        </row>
        <row r="502">
          <cell r="A502">
            <v>131</v>
          </cell>
          <cell r="E502" t="str">
            <v>AB.21133</v>
          </cell>
        </row>
        <row r="504">
          <cell r="A504">
            <v>132</v>
          </cell>
          <cell r="E504" t="str">
            <v>AF.11313</v>
          </cell>
        </row>
        <row r="520">
          <cell r="A520">
            <v>133</v>
          </cell>
          <cell r="E520" t="str">
            <v>TT</v>
          </cell>
        </row>
        <row r="536">
          <cell r="A536">
            <v>134</v>
          </cell>
          <cell r="E536" t="str">
            <v>AL.22112</v>
          </cell>
        </row>
        <row r="539">
          <cell r="A539">
            <v>135</v>
          </cell>
          <cell r="E539" t="str">
            <v>TT</v>
          </cell>
        </row>
        <row r="541">
          <cell r="A541">
            <v>136</v>
          </cell>
          <cell r="E541" t="str">
            <v>TT</v>
          </cell>
        </row>
        <row r="543">
          <cell r="A543">
            <v>137</v>
          </cell>
          <cell r="E543" t="str">
            <v>TT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C13" t="str">
            <v>2,5%</v>
          </cell>
        </row>
        <row r="14">
          <cell r="C14" t="str">
            <v>7,3%</v>
          </cell>
        </row>
        <row r="16">
          <cell r="C16" t="str">
            <v>5,5%</v>
          </cell>
        </row>
        <row r="17">
          <cell r="C17" t="str">
            <v>10%</v>
          </cell>
          <cell r="D17">
            <v>0.1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H19" sqref="H19:H21"/>
    </sheetView>
  </sheetViews>
  <sheetFormatPr defaultColWidth="10" defaultRowHeight="15" customHeight="1" x14ac:dyDescent="0.15"/>
  <cols>
    <col min="1" max="1" width="6.6640625" style="48" customWidth="1"/>
    <col min="2" max="2" width="71.6640625" style="48" customWidth="1"/>
    <col min="3" max="3" width="13.33203125" style="48" customWidth="1"/>
    <col min="4" max="4" width="36.6640625" style="48" customWidth="1"/>
    <col min="5" max="7" width="10" style="48" hidden="1" customWidth="1"/>
    <col min="8" max="8" width="25" style="48" customWidth="1"/>
    <col min="9" max="256" width="10" style="48"/>
    <col min="257" max="257" width="6.6640625" style="48" customWidth="1"/>
    <col min="258" max="258" width="71.6640625" style="48" customWidth="1"/>
    <col min="259" max="259" width="13.33203125" style="48" customWidth="1"/>
    <col min="260" max="260" width="36.6640625" style="48" customWidth="1"/>
    <col min="261" max="263" width="0" style="48" hidden="1" customWidth="1"/>
    <col min="264" max="264" width="25" style="48" customWidth="1"/>
    <col min="265" max="512" width="10" style="48"/>
    <col min="513" max="513" width="6.6640625" style="48" customWidth="1"/>
    <col min="514" max="514" width="71.6640625" style="48" customWidth="1"/>
    <col min="515" max="515" width="13.33203125" style="48" customWidth="1"/>
    <col min="516" max="516" width="36.6640625" style="48" customWidth="1"/>
    <col min="517" max="519" width="0" style="48" hidden="1" customWidth="1"/>
    <col min="520" max="520" width="25" style="48" customWidth="1"/>
    <col min="521" max="768" width="10" style="48"/>
    <col min="769" max="769" width="6.6640625" style="48" customWidth="1"/>
    <col min="770" max="770" width="71.6640625" style="48" customWidth="1"/>
    <col min="771" max="771" width="13.33203125" style="48" customWidth="1"/>
    <col min="772" max="772" width="36.6640625" style="48" customWidth="1"/>
    <col min="773" max="775" width="0" style="48" hidden="1" customWidth="1"/>
    <col min="776" max="776" width="25" style="48" customWidth="1"/>
    <col min="777" max="1024" width="10" style="48"/>
    <col min="1025" max="1025" width="6.6640625" style="48" customWidth="1"/>
    <col min="1026" max="1026" width="71.6640625" style="48" customWidth="1"/>
    <col min="1027" max="1027" width="13.33203125" style="48" customWidth="1"/>
    <col min="1028" max="1028" width="36.6640625" style="48" customWidth="1"/>
    <col min="1029" max="1031" width="0" style="48" hidden="1" customWidth="1"/>
    <col min="1032" max="1032" width="25" style="48" customWidth="1"/>
    <col min="1033" max="1280" width="10" style="48"/>
    <col min="1281" max="1281" width="6.6640625" style="48" customWidth="1"/>
    <col min="1282" max="1282" width="71.6640625" style="48" customWidth="1"/>
    <col min="1283" max="1283" width="13.33203125" style="48" customWidth="1"/>
    <col min="1284" max="1284" width="36.6640625" style="48" customWidth="1"/>
    <col min="1285" max="1287" width="0" style="48" hidden="1" customWidth="1"/>
    <col min="1288" max="1288" width="25" style="48" customWidth="1"/>
    <col min="1289" max="1536" width="10" style="48"/>
    <col min="1537" max="1537" width="6.6640625" style="48" customWidth="1"/>
    <col min="1538" max="1538" width="71.6640625" style="48" customWidth="1"/>
    <col min="1539" max="1539" width="13.33203125" style="48" customWidth="1"/>
    <col min="1540" max="1540" width="36.6640625" style="48" customWidth="1"/>
    <col min="1541" max="1543" width="0" style="48" hidden="1" customWidth="1"/>
    <col min="1544" max="1544" width="25" style="48" customWidth="1"/>
    <col min="1545" max="1792" width="10" style="48"/>
    <col min="1793" max="1793" width="6.6640625" style="48" customWidth="1"/>
    <col min="1794" max="1794" width="71.6640625" style="48" customWidth="1"/>
    <col min="1795" max="1795" width="13.33203125" style="48" customWidth="1"/>
    <col min="1796" max="1796" width="36.6640625" style="48" customWidth="1"/>
    <col min="1797" max="1799" width="0" style="48" hidden="1" customWidth="1"/>
    <col min="1800" max="1800" width="25" style="48" customWidth="1"/>
    <col min="1801" max="2048" width="10" style="48"/>
    <col min="2049" max="2049" width="6.6640625" style="48" customWidth="1"/>
    <col min="2050" max="2050" width="71.6640625" style="48" customWidth="1"/>
    <col min="2051" max="2051" width="13.33203125" style="48" customWidth="1"/>
    <col min="2052" max="2052" width="36.6640625" style="48" customWidth="1"/>
    <col min="2053" max="2055" width="0" style="48" hidden="1" customWidth="1"/>
    <col min="2056" max="2056" width="25" style="48" customWidth="1"/>
    <col min="2057" max="2304" width="10" style="48"/>
    <col min="2305" max="2305" width="6.6640625" style="48" customWidth="1"/>
    <col min="2306" max="2306" width="71.6640625" style="48" customWidth="1"/>
    <col min="2307" max="2307" width="13.33203125" style="48" customWidth="1"/>
    <col min="2308" max="2308" width="36.6640625" style="48" customWidth="1"/>
    <col min="2309" max="2311" width="0" style="48" hidden="1" customWidth="1"/>
    <col min="2312" max="2312" width="25" style="48" customWidth="1"/>
    <col min="2313" max="2560" width="10" style="48"/>
    <col min="2561" max="2561" width="6.6640625" style="48" customWidth="1"/>
    <col min="2562" max="2562" width="71.6640625" style="48" customWidth="1"/>
    <col min="2563" max="2563" width="13.33203125" style="48" customWidth="1"/>
    <col min="2564" max="2564" width="36.6640625" style="48" customWidth="1"/>
    <col min="2565" max="2567" width="0" style="48" hidden="1" customWidth="1"/>
    <col min="2568" max="2568" width="25" style="48" customWidth="1"/>
    <col min="2569" max="2816" width="10" style="48"/>
    <col min="2817" max="2817" width="6.6640625" style="48" customWidth="1"/>
    <col min="2818" max="2818" width="71.6640625" style="48" customWidth="1"/>
    <col min="2819" max="2819" width="13.33203125" style="48" customWidth="1"/>
    <col min="2820" max="2820" width="36.6640625" style="48" customWidth="1"/>
    <col min="2821" max="2823" width="0" style="48" hidden="1" customWidth="1"/>
    <col min="2824" max="2824" width="25" style="48" customWidth="1"/>
    <col min="2825" max="3072" width="10" style="48"/>
    <col min="3073" max="3073" width="6.6640625" style="48" customWidth="1"/>
    <col min="3074" max="3074" width="71.6640625" style="48" customWidth="1"/>
    <col min="3075" max="3075" width="13.33203125" style="48" customWidth="1"/>
    <col min="3076" max="3076" width="36.6640625" style="48" customWidth="1"/>
    <col min="3077" max="3079" width="0" style="48" hidden="1" customWidth="1"/>
    <col min="3080" max="3080" width="25" style="48" customWidth="1"/>
    <col min="3081" max="3328" width="10" style="48"/>
    <col min="3329" max="3329" width="6.6640625" style="48" customWidth="1"/>
    <col min="3330" max="3330" width="71.6640625" style="48" customWidth="1"/>
    <col min="3331" max="3331" width="13.33203125" style="48" customWidth="1"/>
    <col min="3332" max="3332" width="36.6640625" style="48" customWidth="1"/>
    <col min="3333" max="3335" width="0" style="48" hidden="1" customWidth="1"/>
    <col min="3336" max="3336" width="25" style="48" customWidth="1"/>
    <col min="3337" max="3584" width="10" style="48"/>
    <col min="3585" max="3585" width="6.6640625" style="48" customWidth="1"/>
    <col min="3586" max="3586" width="71.6640625" style="48" customWidth="1"/>
    <col min="3587" max="3587" width="13.33203125" style="48" customWidth="1"/>
    <col min="3588" max="3588" width="36.6640625" style="48" customWidth="1"/>
    <col min="3589" max="3591" width="0" style="48" hidden="1" customWidth="1"/>
    <col min="3592" max="3592" width="25" style="48" customWidth="1"/>
    <col min="3593" max="3840" width="10" style="48"/>
    <col min="3841" max="3841" width="6.6640625" style="48" customWidth="1"/>
    <col min="3842" max="3842" width="71.6640625" style="48" customWidth="1"/>
    <col min="3843" max="3843" width="13.33203125" style="48" customWidth="1"/>
    <col min="3844" max="3844" width="36.6640625" style="48" customWidth="1"/>
    <col min="3845" max="3847" width="0" style="48" hidden="1" customWidth="1"/>
    <col min="3848" max="3848" width="25" style="48" customWidth="1"/>
    <col min="3849" max="4096" width="10" style="48"/>
    <col min="4097" max="4097" width="6.6640625" style="48" customWidth="1"/>
    <col min="4098" max="4098" width="71.6640625" style="48" customWidth="1"/>
    <col min="4099" max="4099" width="13.33203125" style="48" customWidth="1"/>
    <col min="4100" max="4100" width="36.6640625" style="48" customWidth="1"/>
    <col min="4101" max="4103" width="0" style="48" hidden="1" customWidth="1"/>
    <col min="4104" max="4104" width="25" style="48" customWidth="1"/>
    <col min="4105" max="4352" width="10" style="48"/>
    <col min="4353" max="4353" width="6.6640625" style="48" customWidth="1"/>
    <col min="4354" max="4354" width="71.6640625" style="48" customWidth="1"/>
    <col min="4355" max="4355" width="13.33203125" style="48" customWidth="1"/>
    <col min="4356" max="4356" width="36.6640625" style="48" customWidth="1"/>
    <col min="4357" max="4359" width="0" style="48" hidden="1" customWidth="1"/>
    <col min="4360" max="4360" width="25" style="48" customWidth="1"/>
    <col min="4361" max="4608" width="10" style="48"/>
    <col min="4609" max="4609" width="6.6640625" style="48" customWidth="1"/>
    <col min="4610" max="4610" width="71.6640625" style="48" customWidth="1"/>
    <col min="4611" max="4611" width="13.33203125" style="48" customWidth="1"/>
    <col min="4612" max="4612" width="36.6640625" style="48" customWidth="1"/>
    <col min="4613" max="4615" width="0" style="48" hidden="1" customWidth="1"/>
    <col min="4616" max="4616" width="25" style="48" customWidth="1"/>
    <col min="4617" max="4864" width="10" style="48"/>
    <col min="4865" max="4865" width="6.6640625" style="48" customWidth="1"/>
    <col min="4866" max="4866" width="71.6640625" style="48" customWidth="1"/>
    <col min="4867" max="4867" width="13.33203125" style="48" customWidth="1"/>
    <col min="4868" max="4868" width="36.6640625" style="48" customWidth="1"/>
    <col min="4869" max="4871" width="0" style="48" hidden="1" customWidth="1"/>
    <col min="4872" max="4872" width="25" style="48" customWidth="1"/>
    <col min="4873" max="5120" width="10" style="48"/>
    <col min="5121" max="5121" width="6.6640625" style="48" customWidth="1"/>
    <col min="5122" max="5122" width="71.6640625" style="48" customWidth="1"/>
    <col min="5123" max="5123" width="13.33203125" style="48" customWidth="1"/>
    <col min="5124" max="5124" width="36.6640625" style="48" customWidth="1"/>
    <col min="5125" max="5127" width="0" style="48" hidden="1" customWidth="1"/>
    <col min="5128" max="5128" width="25" style="48" customWidth="1"/>
    <col min="5129" max="5376" width="10" style="48"/>
    <col min="5377" max="5377" width="6.6640625" style="48" customWidth="1"/>
    <col min="5378" max="5378" width="71.6640625" style="48" customWidth="1"/>
    <col min="5379" max="5379" width="13.33203125" style="48" customWidth="1"/>
    <col min="5380" max="5380" width="36.6640625" style="48" customWidth="1"/>
    <col min="5381" max="5383" width="0" style="48" hidden="1" customWidth="1"/>
    <col min="5384" max="5384" width="25" style="48" customWidth="1"/>
    <col min="5385" max="5632" width="10" style="48"/>
    <col min="5633" max="5633" width="6.6640625" style="48" customWidth="1"/>
    <col min="5634" max="5634" width="71.6640625" style="48" customWidth="1"/>
    <col min="5635" max="5635" width="13.33203125" style="48" customWidth="1"/>
    <col min="5636" max="5636" width="36.6640625" style="48" customWidth="1"/>
    <col min="5637" max="5639" width="0" style="48" hidden="1" customWidth="1"/>
    <col min="5640" max="5640" width="25" style="48" customWidth="1"/>
    <col min="5641" max="5888" width="10" style="48"/>
    <col min="5889" max="5889" width="6.6640625" style="48" customWidth="1"/>
    <col min="5890" max="5890" width="71.6640625" style="48" customWidth="1"/>
    <col min="5891" max="5891" width="13.33203125" style="48" customWidth="1"/>
    <col min="5892" max="5892" width="36.6640625" style="48" customWidth="1"/>
    <col min="5893" max="5895" width="0" style="48" hidden="1" customWidth="1"/>
    <col min="5896" max="5896" width="25" style="48" customWidth="1"/>
    <col min="5897" max="6144" width="10" style="48"/>
    <col min="6145" max="6145" width="6.6640625" style="48" customWidth="1"/>
    <col min="6146" max="6146" width="71.6640625" style="48" customWidth="1"/>
    <col min="6147" max="6147" width="13.33203125" style="48" customWidth="1"/>
    <col min="6148" max="6148" width="36.6640625" style="48" customWidth="1"/>
    <col min="6149" max="6151" width="0" style="48" hidden="1" customWidth="1"/>
    <col min="6152" max="6152" width="25" style="48" customWidth="1"/>
    <col min="6153" max="6400" width="10" style="48"/>
    <col min="6401" max="6401" width="6.6640625" style="48" customWidth="1"/>
    <col min="6402" max="6402" width="71.6640625" style="48" customWidth="1"/>
    <col min="6403" max="6403" width="13.33203125" style="48" customWidth="1"/>
    <col min="6404" max="6404" width="36.6640625" style="48" customWidth="1"/>
    <col min="6405" max="6407" width="0" style="48" hidden="1" customWidth="1"/>
    <col min="6408" max="6408" width="25" style="48" customWidth="1"/>
    <col min="6409" max="6656" width="10" style="48"/>
    <col min="6657" max="6657" width="6.6640625" style="48" customWidth="1"/>
    <col min="6658" max="6658" width="71.6640625" style="48" customWidth="1"/>
    <col min="6659" max="6659" width="13.33203125" style="48" customWidth="1"/>
    <col min="6660" max="6660" width="36.6640625" style="48" customWidth="1"/>
    <col min="6661" max="6663" width="0" style="48" hidden="1" customWidth="1"/>
    <col min="6664" max="6664" width="25" style="48" customWidth="1"/>
    <col min="6665" max="6912" width="10" style="48"/>
    <col min="6913" max="6913" width="6.6640625" style="48" customWidth="1"/>
    <col min="6914" max="6914" width="71.6640625" style="48" customWidth="1"/>
    <col min="6915" max="6915" width="13.33203125" style="48" customWidth="1"/>
    <col min="6916" max="6916" width="36.6640625" style="48" customWidth="1"/>
    <col min="6917" max="6919" width="0" style="48" hidden="1" customWidth="1"/>
    <col min="6920" max="6920" width="25" style="48" customWidth="1"/>
    <col min="6921" max="7168" width="10" style="48"/>
    <col min="7169" max="7169" width="6.6640625" style="48" customWidth="1"/>
    <col min="7170" max="7170" width="71.6640625" style="48" customWidth="1"/>
    <col min="7171" max="7171" width="13.33203125" style="48" customWidth="1"/>
    <col min="7172" max="7172" width="36.6640625" style="48" customWidth="1"/>
    <col min="7173" max="7175" width="0" style="48" hidden="1" customWidth="1"/>
    <col min="7176" max="7176" width="25" style="48" customWidth="1"/>
    <col min="7177" max="7424" width="10" style="48"/>
    <col min="7425" max="7425" width="6.6640625" style="48" customWidth="1"/>
    <col min="7426" max="7426" width="71.6640625" style="48" customWidth="1"/>
    <col min="7427" max="7427" width="13.33203125" style="48" customWidth="1"/>
    <col min="7428" max="7428" width="36.6640625" style="48" customWidth="1"/>
    <col min="7429" max="7431" width="0" style="48" hidden="1" customWidth="1"/>
    <col min="7432" max="7432" width="25" style="48" customWidth="1"/>
    <col min="7433" max="7680" width="10" style="48"/>
    <col min="7681" max="7681" width="6.6640625" style="48" customWidth="1"/>
    <col min="7682" max="7682" width="71.6640625" style="48" customWidth="1"/>
    <col min="7683" max="7683" width="13.33203125" style="48" customWidth="1"/>
    <col min="7684" max="7684" width="36.6640625" style="48" customWidth="1"/>
    <col min="7685" max="7687" width="0" style="48" hidden="1" customWidth="1"/>
    <col min="7688" max="7688" width="25" style="48" customWidth="1"/>
    <col min="7689" max="7936" width="10" style="48"/>
    <col min="7937" max="7937" width="6.6640625" style="48" customWidth="1"/>
    <col min="7938" max="7938" width="71.6640625" style="48" customWidth="1"/>
    <col min="7939" max="7939" width="13.33203125" style="48" customWidth="1"/>
    <col min="7940" max="7940" width="36.6640625" style="48" customWidth="1"/>
    <col min="7941" max="7943" width="0" style="48" hidden="1" customWidth="1"/>
    <col min="7944" max="7944" width="25" style="48" customWidth="1"/>
    <col min="7945" max="8192" width="10" style="48"/>
    <col min="8193" max="8193" width="6.6640625" style="48" customWidth="1"/>
    <col min="8194" max="8194" width="71.6640625" style="48" customWidth="1"/>
    <col min="8195" max="8195" width="13.33203125" style="48" customWidth="1"/>
    <col min="8196" max="8196" width="36.6640625" style="48" customWidth="1"/>
    <col min="8197" max="8199" width="0" style="48" hidden="1" customWidth="1"/>
    <col min="8200" max="8200" width="25" style="48" customWidth="1"/>
    <col min="8201" max="8448" width="10" style="48"/>
    <col min="8449" max="8449" width="6.6640625" style="48" customWidth="1"/>
    <col min="8450" max="8450" width="71.6640625" style="48" customWidth="1"/>
    <col min="8451" max="8451" width="13.33203125" style="48" customWidth="1"/>
    <col min="8452" max="8452" width="36.6640625" style="48" customWidth="1"/>
    <col min="8453" max="8455" width="0" style="48" hidden="1" customWidth="1"/>
    <col min="8456" max="8456" width="25" style="48" customWidth="1"/>
    <col min="8457" max="8704" width="10" style="48"/>
    <col min="8705" max="8705" width="6.6640625" style="48" customWidth="1"/>
    <col min="8706" max="8706" width="71.6640625" style="48" customWidth="1"/>
    <col min="8707" max="8707" width="13.33203125" style="48" customWidth="1"/>
    <col min="8708" max="8708" width="36.6640625" style="48" customWidth="1"/>
    <col min="8709" max="8711" width="0" style="48" hidden="1" customWidth="1"/>
    <col min="8712" max="8712" width="25" style="48" customWidth="1"/>
    <col min="8713" max="8960" width="10" style="48"/>
    <col min="8961" max="8961" width="6.6640625" style="48" customWidth="1"/>
    <col min="8962" max="8962" width="71.6640625" style="48" customWidth="1"/>
    <col min="8963" max="8963" width="13.33203125" style="48" customWidth="1"/>
    <col min="8964" max="8964" width="36.6640625" style="48" customWidth="1"/>
    <col min="8965" max="8967" width="0" style="48" hidden="1" customWidth="1"/>
    <col min="8968" max="8968" width="25" style="48" customWidth="1"/>
    <col min="8969" max="9216" width="10" style="48"/>
    <col min="9217" max="9217" width="6.6640625" style="48" customWidth="1"/>
    <col min="9218" max="9218" width="71.6640625" style="48" customWidth="1"/>
    <col min="9219" max="9219" width="13.33203125" style="48" customWidth="1"/>
    <col min="9220" max="9220" width="36.6640625" style="48" customWidth="1"/>
    <col min="9221" max="9223" width="0" style="48" hidden="1" customWidth="1"/>
    <col min="9224" max="9224" width="25" style="48" customWidth="1"/>
    <col min="9225" max="9472" width="10" style="48"/>
    <col min="9473" max="9473" width="6.6640625" style="48" customWidth="1"/>
    <col min="9474" max="9474" width="71.6640625" style="48" customWidth="1"/>
    <col min="9475" max="9475" width="13.33203125" style="48" customWidth="1"/>
    <col min="9476" max="9476" width="36.6640625" style="48" customWidth="1"/>
    <col min="9477" max="9479" width="0" style="48" hidden="1" customWidth="1"/>
    <col min="9480" max="9480" width="25" style="48" customWidth="1"/>
    <col min="9481" max="9728" width="10" style="48"/>
    <col min="9729" max="9729" width="6.6640625" style="48" customWidth="1"/>
    <col min="9730" max="9730" width="71.6640625" style="48" customWidth="1"/>
    <col min="9731" max="9731" width="13.33203125" style="48" customWidth="1"/>
    <col min="9732" max="9732" width="36.6640625" style="48" customWidth="1"/>
    <col min="9733" max="9735" width="0" style="48" hidden="1" customWidth="1"/>
    <col min="9736" max="9736" width="25" style="48" customWidth="1"/>
    <col min="9737" max="9984" width="10" style="48"/>
    <col min="9985" max="9985" width="6.6640625" style="48" customWidth="1"/>
    <col min="9986" max="9986" width="71.6640625" style="48" customWidth="1"/>
    <col min="9987" max="9987" width="13.33203125" style="48" customWidth="1"/>
    <col min="9988" max="9988" width="36.6640625" style="48" customWidth="1"/>
    <col min="9989" max="9991" width="0" style="48" hidden="1" customWidth="1"/>
    <col min="9992" max="9992" width="25" style="48" customWidth="1"/>
    <col min="9993" max="10240" width="10" style="48"/>
    <col min="10241" max="10241" width="6.6640625" style="48" customWidth="1"/>
    <col min="10242" max="10242" width="71.6640625" style="48" customWidth="1"/>
    <col min="10243" max="10243" width="13.33203125" style="48" customWidth="1"/>
    <col min="10244" max="10244" width="36.6640625" style="48" customWidth="1"/>
    <col min="10245" max="10247" width="0" style="48" hidden="1" customWidth="1"/>
    <col min="10248" max="10248" width="25" style="48" customWidth="1"/>
    <col min="10249" max="10496" width="10" style="48"/>
    <col min="10497" max="10497" width="6.6640625" style="48" customWidth="1"/>
    <col min="10498" max="10498" width="71.6640625" style="48" customWidth="1"/>
    <col min="10499" max="10499" width="13.33203125" style="48" customWidth="1"/>
    <col min="10500" max="10500" width="36.6640625" style="48" customWidth="1"/>
    <col min="10501" max="10503" width="0" style="48" hidden="1" customWidth="1"/>
    <col min="10504" max="10504" width="25" style="48" customWidth="1"/>
    <col min="10505" max="10752" width="10" style="48"/>
    <col min="10753" max="10753" width="6.6640625" style="48" customWidth="1"/>
    <col min="10754" max="10754" width="71.6640625" style="48" customWidth="1"/>
    <col min="10755" max="10755" width="13.33203125" style="48" customWidth="1"/>
    <col min="10756" max="10756" width="36.6640625" style="48" customWidth="1"/>
    <col min="10757" max="10759" width="0" style="48" hidden="1" customWidth="1"/>
    <col min="10760" max="10760" width="25" style="48" customWidth="1"/>
    <col min="10761" max="11008" width="10" style="48"/>
    <col min="11009" max="11009" width="6.6640625" style="48" customWidth="1"/>
    <col min="11010" max="11010" width="71.6640625" style="48" customWidth="1"/>
    <col min="11011" max="11011" width="13.33203125" style="48" customWidth="1"/>
    <col min="11012" max="11012" width="36.6640625" style="48" customWidth="1"/>
    <col min="11013" max="11015" width="0" style="48" hidden="1" customWidth="1"/>
    <col min="11016" max="11016" width="25" style="48" customWidth="1"/>
    <col min="11017" max="11264" width="10" style="48"/>
    <col min="11265" max="11265" width="6.6640625" style="48" customWidth="1"/>
    <col min="11266" max="11266" width="71.6640625" style="48" customWidth="1"/>
    <col min="11267" max="11267" width="13.33203125" style="48" customWidth="1"/>
    <col min="11268" max="11268" width="36.6640625" style="48" customWidth="1"/>
    <col min="11269" max="11271" width="0" style="48" hidden="1" customWidth="1"/>
    <col min="11272" max="11272" width="25" style="48" customWidth="1"/>
    <col min="11273" max="11520" width="10" style="48"/>
    <col min="11521" max="11521" width="6.6640625" style="48" customWidth="1"/>
    <col min="11522" max="11522" width="71.6640625" style="48" customWidth="1"/>
    <col min="11523" max="11523" width="13.33203125" style="48" customWidth="1"/>
    <col min="11524" max="11524" width="36.6640625" style="48" customWidth="1"/>
    <col min="11525" max="11527" width="0" style="48" hidden="1" customWidth="1"/>
    <col min="11528" max="11528" width="25" style="48" customWidth="1"/>
    <col min="11529" max="11776" width="10" style="48"/>
    <col min="11777" max="11777" width="6.6640625" style="48" customWidth="1"/>
    <col min="11778" max="11778" width="71.6640625" style="48" customWidth="1"/>
    <col min="11779" max="11779" width="13.33203125" style="48" customWidth="1"/>
    <col min="11780" max="11780" width="36.6640625" style="48" customWidth="1"/>
    <col min="11781" max="11783" width="0" style="48" hidden="1" customWidth="1"/>
    <col min="11784" max="11784" width="25" style="48" customWidth="1"/>
    <col min="11785" max="12032" width="10" style="48"/>
    <col min="12033" max="12033" width="6.6640625" style="48" customWidth="1"/>
    <col min="12034" max="12034" width="71.6640625" style="48" customWidth="1"/>
    <col min="12035" max="12035" width="13.33203125" style="48" customWidth="1"/>
    <col min="12036" max="12036" width="36.6640625" style="48" customWidth="1"/>
    <col min="12037" max="12039" width="0" style="48" hidden="1" customWidth="1"/>
    <col min="12040" max="12040" width="25" style="48" customWidth="1"/>
    <col min="12041" max="12288" width="10" style="48"/>
    <col min="12289" max="12289" width="6.6640625" style="48" customWidth="1"/>
    <col min="12290" max="12290" width="71.6640625" style="48" customWidth="1"/>
    <col min="12291" max="12291" width="13.33203125" style="48" customWidth="1"/>
    <col min="12292" max="12292" width="36.6640625" style="48" customWidth="1"/>
    <col min="12293" max="12295" width="0" style="48" hidden="1" customWidth="1"/>
    <col min="12296" max="12296" width="25" style="48" customWidth="1"/>
    <col min="12297" max="12544" width="10" style="48"/>
    <col min="12545" max="12545" width="6.6640625" style="48" customWidth="1"/>
    <col min="12546" max="12546" width="71.6640625" style="48" customWidth="1"/>
    <col min="12547" max="12547" width="13.33203125" style="48" customWidth="1"/>
    <col min="12548" max="12548" width="36.6640625" style="48" customWidth="1"/>
    <col min="12549" max="12551" width="0" style="48" hidden="1" customWidth="1"/>
    <col min="12552" max="12552" width="25" style="48" customWidth="1"/>
    <col min="12553" max="12800" width="10" style="48"/>
    <col min="12801" max="12801" width="6.6640625" style="48" customWidth="1"/>
    <col min="12802" max="12802" width="71.6640625" style="48" customWidth="1"/>
    <col min="12803" max="12803" width="13.33203125" style="48" customWidth="1"/>
    <col min="12804" max="12804" width="36.6640625" style="48" customWidth="1"/>
    <col min="12805" max="12807" width="0" style="48" hidden="1" customWidth="1"/>
    <col min="12808" max="12808" width="25" style="48" customWidth="1"/>
    <col min="12809" max="13056" width="10" style="48"/>
    <col min="13057" max="13057" width="6.6640625" style="48" customWidth="1"/>
    <col min="13058" max="13058" width="71.6640625" style="48" customWidth="1"/>
    <col min="13059" max="13059" width="13.33203125" style="48" customWidth="1"/>
    <col min="13060" max="13060" width="36.6640625" style="48" customWidth="1"/>
    <col min="13061" max="13063" width="0" style="48" hidden="1" customWidth="1"/>
    <col min="13064" max="13064" width="25" style="48" customWidth="1"/>
    <col min="13065" max="13312" width="10" style="48"/>
    <col min="13313" max="13313" width="6.6640625" style="48" customWidth="1"/>
    <col min="13314" max="13314" width="71.6640625" style="48" customWidth="1"/>
    <col min="13315" max="13315" width="13.33203125" style="48" customWidth="1"/>
    <col min="13316" max="13316" width="36.6640625" style="48" customWidth="1"/>
    <col min="13317" max="13319" width="0" style="48" hidden="1" customWidth="1"/>
    <col min="13320" max="13320" width="25" style="48" customWidth="1"/>
    <col min="13321" max="13568" width="10" style="48"/>
    <col min="13569" max="13569" width="6.6640625" style="48" customWidth="1"/>
    <col min="13570" max="13570" width="71.6640625" style="48" customWidth="1"/>
    <col min="13571" max="13571" width="13.33203125" style="48" customWidth="1"/>
    <col min="13572" max="13572" width="36.6640625" style="48" customWidth="1"/>
    <col min="13573" max="13575" width="0" style="48" hidden="1" customWidth="1"/>
    <col min="13576" max="13576" width="25" style="48" customWidth="1"/>
    <col min="13577" max="13824" width="10" style="48"/>
    <col min="13825" max="13825" width="6.6640625" style="48" customWidth="1"/>
    <col min="13826" max="13826" width="71.6640625" style="48" customWidth="1"/>
    <col min="13827" max="13827" width="13.33203125" style="48" customWidth="1"/>
    <col min="13828" max="13828" width="36.6640625" style="48" customWidth="1"/>
    <col min="13829" max="13831" width="0" style="48" hidden="1" customWidth="1"/>
    <col min="13832" max="13832" width="25" style="48" customWidth="1"/>
    <col min="13833" max="14080" width="10" style="48"/>
    <col min="14081" max="14081" width="6.6640625" style="48" customWidth="1"/>
    <col min="14082" max="14082" width="71.6640625" style="48" customWidth="1"/>
    <col min="14083" max="14083" width="13.33203125" style="48" customWidth="1"/>
    <col min="14084" max="14084" width="36.6640625" style="48" customWidth="1"/>
    <col min="14085" max="14087" width="0" style="48" hidden="1" customWidth="1"/>
    <col min="14088" max="14088" width="25" style="48" customWidth="1"/>
    <col min="14089" max="14336" width="10" style="48"/>
    <col min="14337" max="14337" width="6.6640625" style="48" customWidth="1"/>
    <col min="14338" max="14338" width="71.6640625" style="48" customWidth="1"/>
    <col min="14339" max="14339" width="13.33203125" style="48" customWidth="1"/>
    <col min="14340" max="14340" width="36.6640625" style="48" customWidth="1"/>
    <col min="14341" max="14343" width="0" style="48" hidden="1" customWidth="1"/>
    <col min="14344" max="14344" width="25" style="48" customWidth="1"/>
    <col min="14345" max="14592" width="10" style="48"/>
    <col min="14593" max="14593" width="6.6640625" style="48" customWidth="1"/>
    <col min="14594" max="14594" width="71.6640625" style="48" customWidth="1"/>
    <col min="14595" max="14595" width="13.33203125" style="48" customWidth="1"/>
    <col min="14596" max="14596" width="36.6640625" style="48" customWidth="1"/>
    <col min="14597" max="14599" width="0" style="48" hidden="1" customWidth="1"/>
    <col min="14600" max="14600" width="25" style="48" customWidth="1"/>
    <col min="14601" max="14848" width="10" style="48"/>
    <col min="14849" max="14849" width="6.6640625" style="48" customWidth="1"/>
    <col min="14850" max="14850" width="71.6640625" style="48" customWidth="1"/>
    <col min="14851" max="14851" width="13.33203125" style="48" customWidth="1"/>
    <col min="14852" max="14852" width="36.6640625" style="48" customWidth="1"/>
    <col min="14853" max="14855" width="0" style="48" hidden="1" customWidth="1"/>
    <col min="14856" max="14856" width="25" style="48" customWidth="1"/>
    <col min="14857" max="15104" width="10" style="48"/>
    <col min="15105" max="15105" width="6.6640625" style="48" customWidth="1"/>
    <col min="15106" max="15106" width="71.6640625" style="48" customWidth="1"/>
    <col min="15107" max="15107" width="13.33203125" style="48" customWidth="1"/>
    <col min="15108" max="15108" width="36.6640625" style="48" customWidth="1"/>
    <col min="15109" max="15111" width="0" style="48" hidden="1" customWidth="1"/>
    <col min="15112" max="15112" width="25" style="48" customWidth="1"/>
    <col min="15113" max="15360" width="10" style="48"/>
    <col min="15361" max="15361" width="6.6640625" style="48" customWidth="1"/>
    <col min="15362" max="15362" width="71.6640625" style="48" customWidth="1"/>
    <col min="15363" max="15363" width="13.33203125" style="48" customWidth="1"/>
    <col min="15364" max="15364" width="36.6640625" style="48" customWidth="1"/>
    <col min="15365" max="15367" width="0" style="48" hidden="1" customWidth="1"/>
    <col min="15368" max="15368" width="25" style="48" customWidth="1"/>
    <col min="15369" max="15616" width="10" style="48"/>
    <col min="15617" max="15617" width="6.6640625" style="48" customWidth="1"/>
    <col min="15618" max="15618" width="71.6640625" style="48" customWidth="1"/>
    <col min="15619" max="15619" width="13.33203125" style="48" customWidth="1"/>
    <col min="15620" max="15620" width="36.6640625" style="48" customWidth="1"/>
    <col min="15621" max="15623" width="0" style="48" hidden="1" customWidth="1"/>
    <col min="15624" max="15624" width="25" style="48" customWidth="1"/>
    <col min="15625" max="15872" width="10" style="48"/>
    <col min="15873" max="15873" width="6.6640625" style="48" customWidth="1"/>
    <col min="15874" max="15874" width="71.6640625" style="48" customWidth="1"/>
    <col min="15875" max="15875" width="13.33203125" style="48" customWidth="1"/>
    <col min="15876" max="15876" width="36.6640625" style="48" customWidth="1"/>
    <col min="15877" max="15879" width="0" style="48" hidden="1" customWidth="1"/>
    <col min="15880" max="15880" width="25" style="48" customWidth="1"/>
    <col min="15881" max="16128" width="10" style="48"/>
    <col min="16129" max="16129" width="6.6640625" style="48" customWidth="1"/>
    <col min="16130" max="16130" width="71.6640625" style="48" customWidth="1"/>
    <col min="16131" max="16131" width="13.33203125" style="48" customWidth="1"/>
    <col min="16132" max="16132" width="36.6640625" style="48" customWidth="1"/>
    <col min="16133" max="16135" width="0" style="48" hidden="1" customWidth="1"/>
    <col min="16136" max="16136" width="25" style="48" customWidth="1"/>
    <col min="16137" max="16384" width="10" style="48"/>
  </cols>
  <sheetData>
    <row r="1" spans="1:8" ht="26.25" customHeight="1" x14ac:dyDescent="0.15">
      <c r="A1" s="46" t="s">
        <v>166</v>
      </c>
      <c r="B1" s="47"/>
      <c r="C1" s="47"/>
      <c r="D1" s="47"/>
      <c r="E1" s="47"/>
      <c r="F1" s="47"/>
      <c r="G1" s="47"/>
      <c r="H1" s="47"/>
    </row>
    <row r="2" spans="1:8" ht="18.75" customHeight="1" x14ac:dyDescent="0.15">
      <c r="A2" s="49" t="s">
        <v>167</v>
      </c>
      <c r="B2" s="47"/>
      <c r="C2" s="47"/>
      <c r="D2" s="47"/>
      <c r="E2" s="47"/>
      <c r="F2" s="47"/>
      <c r="G2" s="47"/>
      <c r="H2" s="47"/>
    </row>
    <row r="3" spans="1:8" ht="18.75" customHeight="1" x14ac:dyDescent="0.15">
      <c r="A3" s="49" t="s">
        <v>168</v>
      </c>
      <c r="B3" s="47"/>
      <c r="C3" s="47"/>
      <c r="D3" s="47"/>
      <c r="E3" s="47"/>
      <c r="F3" s="47"/>
      <c r="G3" s="47"/>
      <c r="H3" s="47"/>
    </row>
    <row r="4" spans="1:8" ht="18.75" customHeight="1" x14ac:dyDescent="0.15">
      <c r="A4" s="49" t="s">
        <v>169</v>
      </c>
      <c r="B4" s="47"/>
      <c r="C4" s="47"/>
      <c r="D4" s="47"/>
      <c r="E4" s="47"/>
      <c r="F4" s="47"/>
      <c r="G4" s="47"/>
      <c r="H4" s="47"/>
    </row>
    <row r="5" spans="1:8" ht="18.75" customHeight="1" x14ac:dyDescent="0.15">
      <c r="A5" s="49" t="s">
        <v>170</v>
      </c>
      <c r="B5" s="47"/>
      <c r="C5" s="47"/>
      <c r="D5" s="47"/>
      <c r="E5" s="47"/>
      <c r="F5" s="47"/>
      <c r="G5" s="47"/>
      <c r="H5" s="47"/>
    </row>
    <row r="6" spans="1:8" ht="30" customHeight="1" x14ac:dyDescent="0.15">
      <c r="A6" s="50" t="s">
        <v>1</v>
      </c>
      <c r="B6" s="51" t="s">
        <v>171</v>
      </c>
      <c r="C6" s="51" t="s">
        <v>172</v>
      </c>
      <c r="D6" s="51" t="s">
        <v>173</v>
      </c>
      <c r="E6" s="51"/>
      <c r="F6" s="51"/>
      <c r="G6" s="51" t="s">
        <v>174</v>
      </c>
      <c r="H6" s="51" t="str">
        <f>"Giá trị_x000D_
"&amp;'[1]Công trình'!AL1</f>
        <v>Giá trị_x000D_
(đ)</v>
      </c>
    </row>
    <row r="7" spans="1:8" ht="16.5" customHeight="1" x14ac:dyDescent="0.15">
      <c r="A7" s="52" t="s">
        <v>175</v>
      </c>
      <c r="B7" s="53" t="s">
        <v>176</v>
      </c>
      <c r="C7" s="54"/>
      <c r="D7" s="55"/>
      <c r="E7" s="56"/>
      <c r="F7" s="56"/>
      <c r="G7" s="57"/>
      <c r="H7" s="58"/>
    </row>
    <row r="8" spans="1:8" ht="17.25" customHeight="1" x14ac:dyDescent="0.15">
      <c r="A8" s="59" t="s">
        <v>177</v>
      </c>
      <c r="B8" s="60" t="s">
        <v>178</v>
      </c>
      <c r="C8" s="61" t="s">
        <v>179</v>
      </c>
      <c r="D8" s="55" t="str">
        <f>C9</f>
        <v>A1</v>
      </c>
      <c r="E8" s="62"/>
      <c r="F8" s="62"/>
      <c r="G8" s="63"/>
      <c r="H8" s="64">
        <v>1370323233.5193646</v>
      </c>
    </row>
    <row r="9" spans="1:8" ht="17.25" customHeight="1" x14ac:dyDescent="0.15">
      <c r="A9" s="52"/>
      <c r="B9" s="53" t="s">
        <v>180</v>
      </c>
      <c r="C9" s="54" t="s">
        <v>181</v>
      </c>
      <c r="D9" s="55" t="s">
        <v>182</v>
      </c>
      <c r="E9" s="56"/>
      <c r="F9" s="56"/>
      <c r="G9" s="57"/>
      <c r="H9" s="58">
        <v>1370323233.5193646</v>
      </c>
    </row>
    <row r="10" spans="1:8" ht="17.25" customHeight="1" x14ac:dyDescent="0.15">
      <c r="A10" s="59" t="s">
        <v>183</v>
      </c>
      <c r="B10" s="60" t="s">
        <v>184</v>
      </c>
      <c r="C10" s="61" t="s">
        <v>185</v>
      </c>
      <c r="D10" s="55" t="str">
        <f>C11</f>
        <v>B1</v>
      </c>
      <c r="E10" s="62"/>
      <c r="F10" s="62"/>
      <c r="G10" s="63"/>
      <c r="H10" s="64">
        <v>514230831.28184009</v>
      </c>
    </row>
    <row r="11" spans="1:8" ht="17.25" customHeight="1" x14ac:dyDescent="0.15">
      <c r="A11" s="52"/>
      <c r="B11" s="53" t="s">
        <v>180</v>
      </c>
      <c r="C11" s="54" t="s">
        <v>186</v>
      </c>
      <c r="D11" s="55" t="s">
        <v>182</v>
      </c>
      <c r="E11" s="56"/>
      <c r="F11" s="56"/>
      <c r="G11" s="57"/>
      <c r="H11" s="58">
        <v>514230831.28184009</v>
      </c>
    </row>
    <row r="12" spans="1:8" ht="17.25" customHeight="1" x14ac:dyDescent="0.15">
      <c r="A12" s="59" t="s">
        <v>187</v>
      </c>
      <c r="B12" s="60" t="s">
        <v>188</v>
      </c>
      <c r="C12" s="61" t="s">
        <v>189</v>
      </c>
      <c r="D12" s="55" t="str">
        <f>C13</f>
        <v>C1</v>
      </c>
      <c r="E12" s="62"/>
      <c r="F12" s="62"/>
      <c r="G12" s="63"/>
      <c r="H12" s="64">
        <v>111881417.93161941</v>
      </c>
    </row>
    <row r="13" spans="1:8" ht="17.25" customHeight="1" x14ac:dyDescent="0.15">
      <c r="A13" s="52"/>
      <c r="B13" s="53" t="s">
        <v>180</v>
      </c>
      <c r="C13" s="54" t="s">
        <v>190</v>
      </c>
      <c r="D13" s="55" t="s">
        <v>182</v>
      </c>
      <c r="E13" s="56"/>
      <c r="F13" s="56"/>
      <c r="G13" s="57"/>
      <c r="H13" s="58">
        <v>111881417.93161941</v>
      </c>
    </row>
    <row r="14" spans="1:8" ht="17.25" customHeight="1" x14ac:dyDescent="0.15">
      <c r="A14" s="65" t="str">
        <f>""</f>
        <v/>
      </c>
      <c r="B14" s="66" t="s">
        <v>191</v>
      </c>
      <c r="C14" s="67" t="s">
        <v>192</v>
      </c>
      <c r="D14" s="55" t="s">
        <v>193</v>
      </c>
      <c r="E14" s="68"/>
      <c r="F14" s="68"/>
      <c r="G14" s="69"/>
      <c r="H14" s="70">
        <f>H8+H10+H12</f>
        <v>1996435482.7328241</v>
      </c>
    </row>
    <row r="15" spans="1:8" ht="16.5" customHeight="1" x14ac:dyDescent="0.15">
      <c r="A15" s="52" t="s">
        <v>194</v>
      </c>
      <c r="B15" s="53" t="s">
        <v>195</v>
      </c>
      <c r="C15" s="54" t="str">
        <f>""</f>
        <v/>
      </c>
      <c r="D15" s="55" t="str">
        <f>""</f>
        <v/>
      </c>
      <c r="E15" s="56"/>
      <c r="F15" s="56"/>
      <c r="G15" s="71"/>
      <c r="H15" s="58"/>
    </row>
    <row r="16" spans="1:8" ht="17.25" customHeight="1" x14ac:dyDescent="0.15">
      <c r="A16" s="52" t="s">
        <v>177</v>
      </c>
      <c r="B16" s="53" t="s">
        <v>196</v>
      </c>
      <c r="C16" s="54" t="s">
        <v>197</v>
      </c>
      <c r="D16" s="55" t="str">
        <f>"T x "&amp;[1]HSXL!C$14</f>
        <v>T x 7,3%</v>
      </c>
      <c r="E16" s="56"/>
      <c r="F16" s="56"/>
      <c r="G16" s="71" t="str">
        <f>[1]HSXL!C$14</f>
        <v>7,3%</v>
      </c>
      <c r="H16" s="58">
        <v>145739790.23949614</v>
      </c>
    </row>
    <row r="17" spans="1:8" ht="17.25" customHeight="1" x14ac:dyDescent="0.15">
      <c r="A17" s="52" t="s">
        <v>187</v>
      </c>
      <c r="B17" s="53" t="s">
        <v>198</v>
      </c>
      <c r="C17" s="54" t="s">
        <v>199</v>
      </c>
      <c r="D17" s="55" t="str">
        <f>"T x "&amp;[1]HSXL!C$13</f>
        <v>T x 2,5%</v>
      </c>
      <c r="E17" s="56"/>
      <c r="F17" s="56"/>
      <c r="G17" s="71" t="str">
        <f>[1]HSXL!C$13</f>
        <v>2,5%</v>
      </c>
      <c r="H17" s="58">
        <v>49910887.068320602</v>
      </c>
    </row>
    <row r="18" spans="1:8" ht="17.25" customHeight="1" x14ac:dyDescent="0.15">
      <c r="A18" s="65" t="str">
        <f>""</f>
        <v/>
      </c>
      <c r="B18" s="66" t="s">
        <v>200</v>
      </c>
      <c r="C18" s="67" t="s">
        <v>201</v>
      </c>
      <c r="D18" s="55" t="s">
        <v>202</v>
      </c>
      <c r="E18" s="68"/>
      <c r="F18" s="68"/>
      <c r="G18" s="69"/>
      <c r="H18" s="70">
        <f>SUM(H16:H17)</f>
        <v>195650677.30781674</v>
      </c>
    </row>
    <row r="19" spans="1:8" ht="17.25" customHeight="1" x14ac:dyDescent="0.15">
      <c r="A19" s="52" t="s">
        <v>203</v>
      </c>
      <c r="B19" s="53" t="s">
        <v>204</v>
      </c>
      <c r="C19" s="54" t="s">
        <v>205</v>
      </c>
      <c r="D19" s="55" t="str">
        <f>"(T+GT) x "&amp;[1]HSXL!C$16</f>
        <v>(T+GT) x 5,5%</v>
      </c>
      <c r="E19" s="56"/>
      <c r="F19" s="56"/>
      <c r="G19" s="71" t="str">
        <f>[1]HSXL!C$16</f>
        <v>5,5%</v>
      </c>
      <c r="H19" s="58">
        <v>120564738.80223525</v>
      </c>
    </row>
    <row r="20" spans="1:8" ht="17.25" customHeight="1" x14ac:dyDescent="0.15">
      <c r="A20" s="52" t="str">
        <f>""</f>
        <v/>
      </c>
      <c r="B20" s="53" t="s">
        <v>206</v>
      </c>
      <c r="C20" s="54" t="s">
        <v>207</v>
      </c>
      <c r="D20" s="55" t="s">
        <v>208</v>
      </c>
      <c r="E20" s="56"/>
      <c r="F20" s="56"/>
      <c r="G20" s="71"/>
      <c r="H20" s="58">
        <v>2312650898.842876</v>
      </c>
    </row>
    <row r="21" spans="1:8" ht="17.25" customHeight="1" x14ac:dyDescent="0.15">
      <c r="A21" s="52" t="s">
        <v>209</v>
      </c>
      <c r="B21" s="53" t="s">
        <v>210</v>
      </c>
      <c r="C21" s="54" t="s">
        <v>211</v>
      </c>
      <c r="D21" s="55" t="str">
        <f>"G x "&amp;[1]HSXL!C$17</f>
        <v>G x 10%</v>
      </c>
      <c r="E21" s="72">
        <f>G21</f>
        <v>0.1</v>
      </c>
      <c r="F21" s="56"/>
      <c r="G21" s="73">
        <f>[1]HSXL!D$17</f>
        <v>0.1</v>
      </c>
      <c r="H21" s="58">
        <v>231265089.8842876</v>
      </c>
    </row>
    <row r="22" spans="1:8" ht="17.25" customHeight="1" x14ac:dyDescent="0.15">
      <c r="A22" s="65" t="s">
        <v>212</v>
      </c>
      <c r="B22" s="66" t="s">
        <v>213</v>
      </c>
      <c r="C22" s="67" t="s">
        <v>214</v>
      </c>
      <c r="D22" s="55" t="s">
        <v>215</v>
      </c>
      <c r="E22" s="74"/>
      <c r="F22" s="68"/>
      <c r="G22" s="75"/>
      <c r="H22" s="70">
        <f>H20+H21</f>
        <v>2543915988.7271633</v>
      </c>
    </row>
    <row r="23" spans="1:8" ht="17.25" customHeight="1" x14ac:dyDescent="0.15">
      <c r="A23" s="65" t="s">
        <v>216</v>
      </c>
      <c r="B23" s="66" t="s">
        <v>217</v>
      </c>
      <c r="C23" s="67" t="str">
        <f>""</f>
        <v/>
      </c>
      <c r="D23" s="55" t="s">
        <v>218</v>
      </c>
      <c r="E23" s="74"/>
      <c r="F23" s="68"/>
      <c r="G23" s="75"/>
      <c r="H23" s="70">
        <f>E23*H22</f>
        <v>0</v>
      </c>
    </row>
    <row r="24" spans="1:8" ht="16.5" customHeight="1" x14ac:dyDescent="0.15">
      <c r="A24" s="65" t="str">
        <f>""</f>
        <v/>
      </c>
      <c r="B24" s="66" t="s">
        <v>13</v>
      </c>
      <c r="C24" s="67" t="str">
        <f>""</f>
        <v/>
      </c>
      <c r="D24" s="55" t="str">
        <f>""</f>
        <v/>
      </c>
      <c r="E24" s="74"/>
      <c r="F24" s="68"/>
      <c r="G24" s="75"/>
      <c r="H24" s="70">
        <f>ROUND(H22+H23,0)</f>
        <v>2543915989</v>
      </c>
    </row>
    <row r="25" spans="1:8" ht="16.5" customHeight="1" x14ac:dyDescent="0.15">
      <c r="A25" s="76"/>
      <c r="B25" s="77" t="s">
        <v>219</v>
      </c>
      <c r="C25" s="77"/>
      <c r="D25" s="78"/>
      <c r="E25" s="79"/>
      <c r="F25" s="79"/>
      <c r="G25" s="80"/>
      <c r="H25" s="81">
        <f>ROUND(H24,-3)</f>
        <v>2543916000</v>
      </c>
    </row>
    <row r="26" spans="1:8" ht="30" customHeight="1" x14ac:dyDescent="0.15">
      <c r="A26" s="82"/>
      <c r="B26" s="83"/>
      <c r="C26" s="84"/>
      <c r="D26" s="85"/>
      <c r="E26" s="86"/>
      <c r="F26" s="86"/>
      <c r="G26" s="87"/>
      <c r="H26" s="88"/>
    </row>
  </sheetData>
  <mergeCells count="6">
    <mergeCell ref="A1:H1"/>
    <mergeCell ref="A2:H2"/>
    <mergeCell ref="A3:H3"/>
    <mergeCell ref="A4:H4"/>
    <mergeCell ref="A5:H5"/>
    <mergeCell ref="A26:H26"/>
  </mergeCells>
  <pageMargins left="1.1875" right="0" top="0.80208333333333337" bottom="0.80208333333333337" header="0.40625" footer="0.40625"/>
  <pageSetup paperSize="0" orientation="landscape" blackAndWhite="1" useFirstPageNumber="1" horizontalDpi="0" verticalDpi="0" copies="0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1"/>
  <sheetViews>
    <sheetView topLeftCell="A85" workbookViewId="0">
      <selection activeCell="C105" sqref="C105"/>
    </sheetView>
  </sheetViews>
  <sheetFormatPr defaultColWidth="10" defaultRowHeight="15" customHeight="1" x14ac:dyDescent="0.15"/>
  <cols>
    <col min="1" max="1" width="6.5" style="1" customWidth="1"/>
    <col min="2" max="2" width="12.1640625" style="1" customWidth="1"/>
    <col min="3" max="3" width="43.33203125" style="1" customWidth="1"/>
    <col min="4" max="4" width="9.33203125" style="1" customWidth="1"/>
    <col min="5" max="8" width="13.33203125" style="1" customWidth="1"/>
    <col min="9" max="11" width="14.1640625" style="1" customWidth="1"/>
    <col min="12" max="12" width="14.1640625" style="1" hidden="1" customWidth="1"/>
    <col min="13" max="16384" width="10" style="1"/>
  </cols>
  <sheetData>
    <row r="1" spans="1:12" ht="26.25" customHeight="1" x14ac:dyDescent="0.1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30" customHeight="1" x14ac:dyDescent="0.15">
      <c r="A2" s="40" t="str">
        <f>'[1]Công trình'!A2</f>
        <v>CÔNG TRÌNH : ĐẠI TU NHÀ PHỤ TRỢ ĐỘI QUẢN LÝ ĐIỆN ĐiỆN BÀN NĂM 2026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6.5" x14ac:dyDescent="0.15">
      <c r="A3" s="41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8.75" customHeight="1" x14ac:dyDescent="0.15">
      <c r="A4" s="42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44" t="str">
        <f>"Đơn giá "&amp;'[1]Công trình'!AL1</f>
        <v>Đơn giá (đ)</v>
      </c>
      <c r="G4" s="44"/>
      <c r="H4" s="45"/>
      <c r="I4" s="44" t="str">
        <f>"Thành tiền "&amp;'[1]Công trình'!AL1</f>
        <v>Thành tiền (đ)</v>
      </c>
      <c r="J4" s="44"/>
      <c r="K4" s="45"/>
      <c r="L4" s="36" t="str">
        <f>"Tổng cộng_x000D_
"&amp;'[1]Công trình'!AL1</f>
        <v>Tổng cộng_x000D_
(đ)</v>
      </c>
    </row>
    <row r="5" spans="1:12" ht="18.75" customHeight="1" x14ac:dyDescent="0.15">
      <c r="A5" s="43"/>
      <c r="B5" s="37"/>
      <c r="C5" s="37"/>
      <c r="D5" s="37"/>
      <c r="E5" s="37"/>
      <c r="F5" s="2" t="s">
        <v>6</v>
      </c>
      <c r="G5" s="2" t="s">
        <v>7</v>
      </c>
      <c r="H5" s="2" t="s">
        <v>8</v>
      </c>
      <c r="I5" s="2" t="s">
        <v>6</v>
      </c>
      <c r="J5" s="2" t="s">
        <v>7</v>
      </c>
      <c r="K5" s="2" t="s">
        <v>8</v>
      </c>
      <c r="L5" s="37"/>
    </row>
    <row r="6" spans="1:12" ht="18.75" customHeight="1" x14ac:dyDescent="0.15">
      <c r="A6" s="3"/>
      <c r="B6" s="4" t="s">
        <v>9</v>
      </c>
      <c r="C6" s="4" t="s">
        <v>10</v>
      </c>
      <c r="D6" s="5"/>
      <c r="E6" s="5"/>
      <c r="F6" s="5"/>
      <c r="G6" s="5"/>
      <c r="H6" s="5"/>
      <c r="I6" s="5"/>
      <c r="J6" s="5"/>
      <c r="K6" s="5"/>
      <c r="L6" s="5"/>
    </row>
    <row r="7" spans="1:12" ht="16.5" customHeight="1" x14ac:dyDescent="0.15">
      <c r="A7" s="6">
        <f>'[1]Công trình'!A7</f>
        <v>1</v>
      </c>
      <c r="B7" s="7" t="str">
        <f>'[1]Công trình'!E7</f>
        <v>SA.21312</v>
      </c>
      <c r="C7" s="8" t="s">
        <v>22</v>
      </c>
      <c r="D7" s="7" t="s">
        <v>23</v>
      </c>
      <c r="E7" s="9">
        <v>3</v>
      </c>
      <c r="F7" s="10">
        <v>0</v>
      </c>
      <c r="G7" s="10">
        <v>30118</v>
      </c>
      <c r="H7" s="10">
        <v>0</v>
      </c>
      <c r="I7" s="10">
        <f t="shared" ref="I7:I70" si="0">E7*F7</f>
        <v>0</v>
      </c>
      <c r="J7" s="10">
        <f t="shared" ref="J7:J70" si="1">E7*G7</f>
        <v>90354</v>
      </c>
      <c r="K7" s="10">
        <f t="shared" ref="K7:K70" si="2">E7*H7</f>
        <v>0</v>
      </c>
      <c r="L7" s="10">
        <f t="shared" ref="L7:L70" si="3">(I7+J7+K7)</f>
        <v>90354</v>
      </c>
    </row>
    <row r="8" spans="1:12" ht="16.5" customHeight="1" x14ac:dyDescent="0.15">
      <c r="A8" s="6">
        <f>'[1]Công trình'!A9</f>
        <v>2</v>
      </c>
      <c r="B8" s="7" t="str">
        <f>'[1]Công trình'!E9</f>
        <v>SA.21313</v>
      </c>
      <c r="C8" s="8" t="s">
        <v>24</v>
      </c>
      <c r="D8" s="7" t="s">
        <v>23</v>
      </c>
      <c r="E8" s="9">
        <v>4</v>
      </c>
      <c r="F8" s="10">
        <v>0</v>
      </c>
      <c r="G8" s="10">
        <v>41070</v>
      </c>
      <c r="H8" s="10">
        <v>0</v>
      </c>
      <c r="I8" s="10">
        <f t="shared" si="0"/>
        <v>0</v>
      </c>
      <c r="J8" s="10">
        <f t="shared" si="1"/>
        <v>164280</v>
      </c>
      <c r="K8" s="10">
        <f t="shared" si="2"/>
        <v>0</v>
      </c>
      <c r="L8" s="10">
        <f t="shared" si="3"/>
        <v>164280</v>
      </c>
    </row>
    <row r="9" spans="1:12" ht="42" customHeight="1" x14ac:dyDescent="0.15">
      <c r="A9" s="6">
        <f>'[1]Công trình'!A11</f>
        <v>3</v>
      </c>
      <c r="B9" s="7" t="str">
        <f>'[1]Công trình'!E11</f>
        <v>SA.21315</v>
      </c>
      <c r="C9" s="8" t="s">
        <v>25</v>
      </c>
      <c r="D9" s="7" t="s">
        <v>23</v>
      </c>
      <c r="E9" s="9">
        <v>6</v>
      </c>
      <c r="F9" s="10">
        <v>0</v>
      </c>
      <c r="G9" s="10">
        <v>8214</v>
      </c>
      <c r="H9" s="10">
        <v>0</v>
      </c>
      <c r="I9" s="10">
        <f t="shared" si="0"/>
        <v>0</v>
      </c>
      <c r="J9" s="10">
        <f t="shared" si="1"/>
        <v>49284</v>
      </c>
      <c r="K9" s="10">
        <f t="shared" si="2"/>
        <v>0</v>
      </c>
      <c r="L9" s="10">
        <f t="shared" si="3"/>
        <v>49284</v>
      </c>
    </row>
    <row r="10" spans="1:12" ht="16.5" customHeight="1" x14ac:dyDescent="0.15">
      <c r="A10" s="6">
        <f>'[1]Công trình'!A13</f>
        <v>4</v>
      </c>
      <c r="B10" s="7" t="str">
        <f>'[1]Công trình'!E13</f>
        <v>AA.31312</v>
      </c>
      <c r="C10" s="8" t="s">
        <v>26</v>
      </c>
      <c r="D10" s="7" t="s">
        <v>16</v>
      </c>
      <c r="E10" s="9">
        <v>52.895000000000003</v>
      </c>
      <c r="F10" s="10">
        <v>0</v>
      </c>
      <c r="G10" s="10">
        <v>10952</v>
      </c>
      <c r="H10" s="10">
        <v>0</v>
      </c>
      <c r="I10" s="10">
        <f t="shared" si="0"/>
        <v>0</v>
      </c>
      <c r="J10" s="10">
        <f t="shared" si="1"/>
        <v>579306.04</v>
      </c>
      <c r="K10" s="10">
        <f t="shared" si="2"/>
        <v>0</v>
      </c>
      <c r="L10" s="10">
        <f t="shared" si="3"/>
        <v>579306.04</v>
      </c>
    </row>
    <row r="11" spans="1:12" ht="29.25" customHeight="1" x14ac:dyDescent="0.15">
      <c r="A11" s="6">
        <f>'[1]Công trình'!A24</f>
        <v>5</v>
      </c>
      <c r="B11" s="7" t="str">
        <f>'[1]Công trình'!E24</f>
        <v>SA.11332</v>
      </c>
      <c r="C11" s="8" t="s">
        <v>27</v>
      </c>
      <c r="D11" s="7" t="s">
        <v>28</v>
      </c>
      <c r="E11" s="9">
        <v>10.000999999999999</v>
      </c>
      <c r="F11" s="10">
        <v>0</v>
      </c>
      <c r="G11" s="10">
        <v>317986.41000000003</v>
      </c>
      <c r="H11" s="10">
        <v>0</v>
      </c>
      <c r="I11" s="10">
        <f t="shared" si="0"/>
        <v>0</v>
      </c>
      <c r="J11" s="10">
        <f t="shared" si="1"/>
        <v>3180182.08641</v>
      </c>
      <c r="K11" s="10">
        <f t="shared" si="2"/>
        <v>0</v>
      </c>
      <c r="L11" s="10">
        <f t="shared" si="3"/>
        <v>3180182.08641</v>
      </c>
    </row>
    <row r="12" spans="1:12" ht="29.25" customHeight="1" x14ac:dyDescent="0.15">
      <c r="A12" s="6">
        <f>'[1]Công trình'!A33</f>
        <v>6</v>
      </c>
      <c r="B12" s="7" t="str">
        <f>'[1]Công trình'!E33</f>
        <v>SA.11321</v>
      </c>
      <c r="C12" s="8" t="s">
        <v>29</v>
      </c>
      <c r="D12" s="7" t="s">
        <v>28</v>
      </c>
      <c r="E12" s="9">
        <v>3.4849999999999999</v>
      </c>
      <c r="F12" s="10">
        <v>0</v>
      </c>
      <c r="G12" s="10">
        <v>931424.76</v>
      </c>
      <c r="H12" s="10">
        <v>0</v>
      </c>
      <c r="I12" s="10">
        <f t="shared" si="0"/>
        <v>0</v>
      </c>
      <c r="J12" s="10">
        <f t="shared" si="1"/>
        <v>3246015.2886000001</v>
      </c>
      <c r="K12" s="10">
        <f t="shared" si="2"/>
        <v>0</v>
      </c>
      <c r="L12" s="10">
        <f t="shared" si="3"/>
        <v>3246015.2886000001</v>
      </c>
    </row>
    <row r="13" spans="1:12" ht="16.5" customHeight="1" x14ac:dyDescent="0.15">
      <c r="A13" s="6">
        <f>'[1]Công trình'!A37</f>
        <v>7</v>
      </c>
      <c r="B13" s="7" t="str">
        <f>'[1]Công trình'!E37</f>
        <v>SA.11211</v>
      </c>
      <c r="C13" s="8" t="s">
        <v>30</v>
      </c>
      <c r="D13" s="7" t="s">
        <v>16</v>
      </c>
      <c r="E13" s="9">
        <v>200.09</v>
      </c>
      <c r="F13" s="10">
        <v>0</v>
      </c>
      <c r="G13" s="10">
        <v>17526.810000000001</v>
      </c>
      <c r="H13" s="10">
        <v>0</v>
      </c>
      <c r="I13" s="10">
        <f t="shared" si="0"/>
        <v>0</v>
      </c>
      <c r="J13" s="10">
        <f t="shared" si="1"/>
        <v>3506939.4129000003</v>
      </c>
      <c r="K13" s="10">
        <f t="shared" si="2"/>
        <v>0</v>
      </c>
      <c r="L13" s="10">
        <f t="shared" si="3"/>
        <v>3506939.4129000003</v>
      </c>
    </row>
    <row r="14" spans="1:12" ht="16.5" customHeight="1" x14ac:dyDescent="0.15">
      <c r="A14" s="6">
        <f>'[1]Công trình'!A48</f>
        <v>8</v>
      </c>
      <c r="B14" s="7" t="str">
        <f>'[1]Công trình'!E48</f>
        <v>SA.11215</v>
      </c>
      <c r="C14" s="8" t="s">
        <v>31</v>
      </c>
      <c r="D14" s="7" t="s">
        <v>16</v>
      </c>
      <c r="E14" s="9">
        <v>221.738</v>
      </c>
      <c r="F14" s="10">
        <v>0</v>
      </c>
      <c r="G14" s="10">
        <v>10015.32</v>
      </c>
      <c r="H14" s="10">
        <v>0</v>
      </c>
      <c r="I14" s="10">
        <f t="shared" si="0"/>
        <v>0</v>
      </c>
      <c r="J14" s="10">
        <f t="shared" si="1"/>
        <v>2220777.0261599999</v>
      </c>
      <c r="K14" s="10">
        <f t="shared" si="2"/>
        <v>0</v>
      </c>
      <c r="L14" s="10">
        <f t="shared" si="3"/>
        <v>2220777.0261599999</v>
      </c>
    </row>
    <row r="15" spans="1:12" ht="16.5" customHeight="1" x14ac:dyDescent="0.15">
      <c r="A15" s="6">
        <f>'[1]Công trình'!A61</f>
        <v>9</v>
      </c>
      <c r="B15" s="7" t="str">
        <f>'[1]Công trình'!E61</f>
        <v>SA.21272</v>
      </c>
      <c r="C15" s="8" t="s">
        <v>32</v>
      </c>
      <c r="D15" s="7" t="s">
        <v>16</v>
      </c>
      <c r="E15" s="9">
        <v>123.62</v>
      </c>
      <c r="F15" s="10">
        <v>0</v>
      </c>
      <c r="G15" s="10">
        <v>30118</v>
      </c>
      <c r="H15" s="10">
        <v>0</v>
      </c>
      <c r="I15" s="10">
        <f t="shared" si="0"/>
        <v>0</v>
      </c>
      <c r="J15" s="10">
        <f t="shared" si="1"/>
        <v>3723187.16</v>
      </c>
      <c r="K15" s="10">
        <f t="shared" si="2"/>
        <v>0</v>
      </c>
      <c r="L15" s="10">
        <f t="shared" si="3"/>
        <v>3723187.16</v>
      </c>
    </row>
    <row r="16" spans="1:12" ht="16.5" customHeight="1" x14ac:dyDescent="0.15">
      <c r="A16" s="6">
        <f>'[1]Công trình'!A68</f>
        <v>10</v>
      </c>
      <c r="B16" s="7" t="str">
        <f>'[1]Công trình'!E68</f>
        <v>SA.11611</v>
      </c>
      <c r="C16" s="8" t="s">
        <v>33</v>
      </c>
      <c r="D16" s="7" t="s">
        <v>16</v>
      </c>
      <c r="E16" s="9">
        <v>198.63499999999999</v>
      </c>
      <c r="F16" s="10">
        <v>0</v>
      </c>
      <c r="G16" s="10">
        <v>30045.96</v>
      </c>
      <c r="H16" s="10">
        <v>0</v>
      </c>
      <c r="I16" s="10">
        <f t="shared" si="0"/>
        <v>0</v>
      </c>
      <c r="J16" s="10">
        <f t="shared" si="1"/>
        <v>5968179.2645999994</v>
      </c>
      <c r="K16" s="10">
        <f t="shared" si="2"/>
        <v>0</v>
      </c>
      <c r="L16" s="10">
        <f t="shared" si="3"/>
        <v>5968179.2645999994</v>
      </c>
    </row>
    <row r="17" spans="1:12" ht="29.25" customHeight="1" x14ac:dyDescent="0.15">
      <c r="A17" s="6">
        <f>'[1]Công trình'!A86</f>
        <v>11</v>
      </c>
      <c r="B17" s="7" t="str">
        <f>'[1]Công trình'!E86</f>
        <v>AK.21133</v>
      </c>
      <c r="C17" s="8" t="s">
        <v>89</v>
      </c>
      <c r="D17" s="7" t="s">
        <v>16</v>
      </c>
      <c r="E17" s="9">
        <v>267.39499999999998</v>
      </c>
      <c r="F17" s="10">
        <v>31634.980965000002</v>
      </c>
      <c r="G17" s="10">
        <v>93856</v>
      </c>
      <c r="H17" s="10">
        <v>992.47800000000007</v>
      </c>
      <c r="I17" s="10">
        <f t="shared" si="0"/>
        <v>8459035.7351361755</v>
      </c>
      <c r="J17" s="10">
        <f t="shared" si="1"/>
        <v>25096625.119999997</v>
      </c>
      <c r="K17" s="10">
        <f t="shared" si="2"/>
        <v>265383.65480999998</v>
      </c>
      <c r="L17" s="10">
        <f t="shared" si="3"/>
        <v>33821044.509946167</v>
      </c>
    </row>
    <row r="18" spans="1:12" ht="29.25" customHeight="1" x14ac:dyDescent="0.15">
      <c r="A18" s="6">
        <f>'[1]Công trình'!A106</f>
        <v>12</v>
      </c>
      <c r="B18" s="7" t="str">
        <f>'[1]Công trình'!E106</f>
        <v>AK.41123</v>
      </c>
      <c r="C18" s="8" t="s">
        <v>35</v>
      </c>
      <c r="D18" s="7" t="s">
        <v>16</v>
      </c>
      <c r="E18" s="9">
        <v>204.93</v>
      </c>
      <c r="F18" s="10">
        <v>44858.204999999994</v>
      </c>
      <c r="G18" s="10">
        <v>33748.81</v>
      </c>
      <c r="H18" s="10">
        <v>1654.13</v>
      </c>
      <c r="I18" s="10">
        <f t="shared" si="0"/>
        <v>9192791.9506499991</v>
      </c>
      <c r="J18" s="10">
        <f t="shared" si="1"/>
        <v>6916143.6332999999</v>
      </c>
      <c r="K18" s="10">
        <f t="shared" si="2"/>
        <v>338980.86090000003</v>
      </c>
      <c r="L18" s="10">
        <f t="shared" si="3"/>
        <v>16447916.444849998</v>
      </c>
    </row>
    <row r="19" spans="1:12" ht="29.25" customHeight="1" x14ac:dyDescent="0.15">
      <c r="A19" s="6">
        <f>'[1]Công trình'!A118</f>
        <v>13</v>
      </c>
      <c r="B19" s="7" t="str">
        <f>'[1]Công trình'!E118</f>
        <v>AK.51283</v>
      </c>
      <c r="C19" s="8" t="s">
        <v>90</v>
      </c>
      <c r="D19" s="7" t="s">
        <v>16</v>
      </c>
      <c r="E19" s="9">
        <v>204.93</v>
      </c>
      <c r="F19" s="10">
        <v>349267.02187499998</v>
      </c>
      <c r="G19" s="10">
        <v>44573.9</v>
      </c>
      <c r="H19" s="10">
        <v>1155.48</v>
      </c>
      <c r="I19" s="10">
        <f t="shared" si="0"/>
        <v>71575290.792843744</v>
      </c>
      <c r="J19" s="10">
        <f t="shared" si="1"/>
        <v>9134529.3270000014</v>
      </c>
      <c r="K19" s="10">
        <f t="shared" si="2"/>
        <v>236792.51640000002</v>
      </c>
      <c r="L19" s="10">
        <f t="shared" si="3"/>
        <v>80946612.636243746</v>
      </c>
    </row>
    <row r="20" spans="1:12" ht="42" customHeight="1" x14ac:dyDescent="0.15">
      <c r="A20" s="6">
        <f>'[1]Công trình'!A130</f>
        <v>14</v>
      </c>
      <c r="B20" s="7" t="str">
        <f>'[1]Công trình'!E130</f>
        <v>AK.31163</v>
      </c>
      <c r="C20" s="8" t="s">
        <v>91</v>
      </c>
      <c r="D20" s="7" t="s">
        <v>16</v>
      </c>
      <c r="E20" s="9">
        <v>58.38</v>
      </c>
      <c r="F20" s="10">
        <v>335892.23064999998</v>
      </c>
      <c r="G20" s="10">
        <v>101883.2</v>
      </c>
      <c r="H20" s="10">
        <v>5777.4000000000005</v>
      </c>
      <c r="I20" s="10">
        <f t="shared" si="0"/>
        <v>19609388.425347</v>
      </c>
      <c r="J20" s="10">
        <f t="shared" si="1"/>
        <v>5947941.216</v>
      </c>
      <c r="K20" s="10">
        <f t="shared" si="2"/>
        <v>337284.61200000002</v>
      </c>
      <c r="L20" s="10">
        <f t="shared" si="3"/>
        <v>25894614.253346998</v>
      </c>
    </row>
    <row r="21" spans="1:12" ht="33" x14ac:dyDescent="0.15">
      <c r="A21" s="6">
        <f>'[1]Công trình'!A133</f>
        <v>15</v>
      </c>
      <c r="B21" s="7" t="str">
        <f>'[1]Công trình'!E133</f>
        <v>AK.53113</v>
      </c>
      <c r="C21" s="8" t="s">
        <v>92</v>
      </c>
      <c r="D21" s="7" t="s">
        <v>16</v>
      </c>
      <c r="E21" s="9">
        <v>16.808</v>
      </c>
      <c r="F21" s="10">
        <v>1300874.8768750001</v>
      </c>
      <c r="G21" s="10">
        <v>101883.2</v>
      </c>
      <c r="H21" s="10">
        <v>4333.05</v>
      </c>
      <c r="I21" s="10">
        <f t="shared" si="0"/>
        <v>21865104.930515002</v>
      </c>
      <c r="J21" s="10">
        <f t="shared" si="1"/>
        <v>1712452.8255999999</v>
      </c>
      <c r="K21" s="10">
        <f t="shared" si="2"/>
        <v>72829.904399999999</v>
      </c>
      <c r="L21" s="10">
        <f t="shared" si="3"/>
        <v>23650387.660514999</v>
      </c>
    </row>
    <row r="22" spans="1:12" ht="49.5" x14ac:dyDescent="0.15">
      <c r="A22" s="6">
        <f>'[1]Công trình'!A135</f>
        <v>16</v>
      </c>
      <c r="B22" s="7" t="str">
        <f>'[1]Công trình'!E135</f>
        <v>TT</v>
      </c>
      <c r="C22" s="8" t="s">
        <v>93</v>
      </c>
      <c r="D22" s="7" t="s">
        <v>16</v>
      </c>
      <c r="E22" s="9">
        <v>25.12</v>
      </c>
      <c r="F22" s="10">
        <v>3962000</v>
      </c>
      <c r="G22" s="10">
        <v>0</v>
      </c>
      <c r="H22" s="10">
        <v>0</v>
      </c>
      <c r="I22" s="10">
        <f t="shared" si="0"/>
        <v>99525440</v>
      </c>
      <c r="J22" s="10">
        <f t="shared" si="1"/>
        <v>0</v>
      </c>
      <c r="K22" s="10">
        <f t="shared" si="2"/>
        <v>0</v>
      </c>
      <c r="L22" s="10">
        <f t="shared" si="3"/>
        <v>99525440</v>
      </c>
    </row>
    <row r="23" spans="1:12" ht="49.5" x14ac:dyDescent="0.15">
      <c r="A23" s="6">
        <f>'[1]Công trình'!A142</f>
        <v>17</v>
      </c>
      <c r="B23" s="7" t="str">
        <f>'[1]Công trình'!E142</f>
        <v>TT</v>
      </c>
      <c r="C23" s="8" t="s">
        <v>94</v>
      </c>
      <c r="D23" s="7" t="s">
        <v>16</v>
      </c>
      <c r="E23" s="9">
        <v>27.774999999999999</v>
      </c>
      <c r="F23" s="10">
        <v>3635000</v>
      </c>
      <c r="G23" s="10">
        <v>0</v>
      </c>
      <c r="H23" s="10">
        <v>0</v>
      </c>
      <c r="I23" s="10">
        <f t="shared" si="0"/>
        <v>100962125</v>
      </c>
      <c r="J23" s="10">
        <f t="shared" si="1"/>
        <v>0</v>
      </c>
      <c r="K23" s="10">
        <f t="shared" si="2"/>
        <v>0</v>
      </c>
      <c r="L23" s="10">
        <f t="shared" si="3"/>
        <v>100962125</v>
      </c>
    </row>
    <row r="24" spans="1:12" ht="29.25" customHeight="1" x14ac:dyDescent="0.15">
      <c r="A24" s="6">
        <f>'[1]Công trình'!A147</f>
        <v>18</v>
      </c>
      <c r="B24" s="7" t="str">
        <f>'[1]Công trình'!E147</f>
        <v>TT</v>
      </c>
      <c r="C24" s="8" t="s">
        <v>95</v>
      </c>
      <c r="D24" s="7" t="s">
        <v>16</v>
      </c>
      <c r="E24" s="9">
        <v>1.0349999999999999</v>
      </c>
      <c r="F24" s="10">
        <v>2106000</v>
      </c>
      <c r="G24" s="10">
        <v>0</v>
      </c>
      <c r="H24" s="10">
        <v>0</v>
      </c>
      <c r="I24" s="10">
        <f t="shared" si="0"/>
        <v>2179710</v>
      </c>
      <c r="J24" s="10">
        <f t="shared" si="1"/>
        <v>0</v>
      </c>
      <c r="K24" s="10">
        <f t="shared" si="2"/>
        <v>0</v>
      </c>
      <c r="L24" s="10">
        <f t="shared" si="3"/>
        <v>2179710</v>
      </c>
    </row>
    <row r="25" spans="1:12" ht="16.5" customHeight="1" x14ac:dyDescent="0.15">
      <c r="A25" s="6">
        <f>'[1]Công trình'!A149</f>
        <v>19</v>
      </c>
      <c r="B25" s="7" t="str">
        <f>'[1]Công trình'!E149</f>
        <v>AK.77311</v>
      </c>
      <c r="C25" s="35" t="s">
        <v>158</v>
      </c>
      <c r="D25" s="7" t="s">
        <v>16</v>
      </c>
      <c r="E25" s="9">
        <v>53.93</v>
      </c>
      <c r="F25" s="10">
        <v>72616.449500000002</v>
      </c>
      <c r="G25" s="10">
        <v>22286.95</v>
      </c>
      <c r="H25" s="10">
        <v>0</v>
      </c>
      <c r="I25" s="10">
        <f t="shared" si="0"/>
        <v>3916205.1215349999</v>
      </c>
      <c r="J25" s="10">
        <f t="shared" si="1"/>
        <v>1201935.2135000001</v>
      </c>
      <c r="K25" s="10">
        <f t="shared" si="2"/>
        <v>0</v>
      </c>
      <c r="L25" s="10">
        <f t="shared" si="3"/>
        <v>5118140.335035</v>
      </c>
    </row>
    <row r="26" spans="1:12" ht="29.25" customHeight="1" x14ac:dyDescent="0.15">
      <c r="A26" s="6">
        <f>'[1]Công trình'!A151</f>
        <v>20</v>
      </c>
      <c r="B26" s="7" t="str">
        <f>'[1]Công trình'!E151</f>
        <v>AA.31221</v>
      </c>
      <c r="C26" s="8" t="s">
        <v>36</v>
      </c>
      <c r="D26" s="7" t="s">
        <v>16</v>
      </c>
      <c r="E26" s="9">
        <v>289.35700000000003</v>
      </c>
      <c r="F26" s="10">
        <v>0</v>
      </c>
      <c r="G26" s="10">
        <v>8214</v>
      </c>
      <c r="H26" s="10">
        <v>0</v>
      </c>
      <c r="I26" s="10">
        <f t="shared" si="0"/>
        <v>0</v>
      </c>
      <c r="J26" s="10">
        <f t="shared" si="1"/>
        <v>2376778.398</v>
      </c>
      <c r="K26" s="10">
        <f t="shared" si="2"/>
        <v>0</v>
      </c>
      <c r="L26" s="10">
        <f t="shared" si="3"/>
        <v>2376778.398</v>
      </c>
    </row>
    <row r="27" spans="1:12" ht="16.5" customHeight="1" x14ac:dyDescent="0.15">
      <c r="A27" s="6">
        <f>'[1]Công trình'!A157</f>
        <v>21</v>
      </c>
      <c r="B27" s="7" t="str">
        <f>'[1]Công trình'!E157</f>
        <v>SA.21613</v>
      </c>
      <c r="C27" s="8" t="s">
        <v>37</v>
      </c>
      <c r="D27" s="7" t="s">
        <v>38</v>
      </c>
      <c r="E27" s="9">
        <v>1.175</v>
      </c>
      <c r="F27" s="10">
        <v>439349.4</v>
      </c>
      <c r="G27" s="10">
        <v>3417995.5</v>
      </c>
      <c r="H27" s="10">
        <v>3543406.7946000001</v>
      </c>
      <c r="I27" s="10">
        <f t="shared" si="0"/>
        <v>516235.54500000004</v>
      </c>
      <c r="J27" s="10">
        <f t="shared" si="1"/>
        <v>4016144.7125000004</v>
      </c>
      <c r="K27" s="10">
        <f t="shared" si="2"/>
        <v>4163502.9836550001</v>
      </c>
      <c r="L27" s="10">
        <f t="shared" si="3"/>
        <v>8695883.2411550004</v>
      </c>
    </row>
    <row r="28" spans="1:12" ht="16.5" customHeight="1" x14ac:dyDescent="0.15">
      <c r="A28" s="6">
        <f>'[1]Công trình'!A163</f>
        <v>22</v>
      </c>
      <c r="B28" s="7" t="str">
        <f>'[1]Công trình'!E163</f>
        <v>AI.11221</v>
      </c>
      <c r="C28" s="8" t="s">
        <v>96</v>
      </c>
      <c r="D28" s="7" t="s">
        <v>38</v>
      </c>
      <c r="E28" s="9">
        <v>1.175</v>
      </c>
      <c r="F28" s="10">
        <v>16554679.2684</v>
      </c>
      <c r="G28" s="10">
        <v>1789323.7</v>
      </c>
      <c r="H28" s="10">
        <v>0</v>
      </c>
      <c r="I28" s="10">
        <f t="shared" si="0"/>
        <v>19451748.14037</v>
      </c>
      <c r="J28" s="10">
        <f t="shared" si="1"/>
        <v>2102455.3475000001</v>
      </c>
      <c r="K28" s="10">
        <f t="shared" si="2"/>
        <v>0</v>
      </c>
      <c r="L28" s="10">
        <f t="shared" si="3"/>
        <v>21554203.48787</v>
      </c>
    </row>
    <row r="29" spans="1:12" ht="16.5" customHeight="1" x14ac:dyDescent="0.15">
      <c r="A29" s="6">
        <f>'[1]Công trình'!A169</f>
        <v>23</v>
      </c>
      <c r="B29" s="7" t="str">
        <f>'[1]Công trình'!E169</f>
        <v>AI.61131</v>
      </c>
      <c r="C29" s="8" t="s">
        <v>40</v>
      </c>
      <c r="D29" s="7" t="s">
        <v>38</v>
      </c>
      <c r="E29" s="9">
        <v>1.175</v>
      </c>
      <c r="F29" s="10">
        <v>425528.65500000003</v>
      </c>
      <c r="G29" s="10">
        <v>869191.05</v>
      </c>
      <c r="H29" s="10">
        <v>1850571.094</v>
      </c>
      <c r="I29" s="10">
        <f t="shared" si="0"/>
        <v>499996.16962500004</v>
      </c>
      <c r="J29" s="10">
        <f t="shared" si="1"/>
        <v>1021299.4837500001</v>
      </c>
      <c r="K29" s="10">
        <f t="shared" si="2"/>
        <v>2174421.0354500003</v>
      </c>
      <c r="L29" s="10">
        <f t="shared" si="3"/>
        <v>3695716.6888250005</v>
      </c>
    </row>
    <row r="30" spans="1:12" ht="29.25" customHeight="1" x14ac:dyDescent="0.15">
      <c r="A30" s="6">
        <f>'[1]Công trình'!A171</f>
        <v>24</v>
      </c>
      <c r="B30" s="7" t="str">
        <f>'[1]Công trình'!E171</f>
        <v>AK.83520</v>
      </c>
      <c r="C30" s="8" t="s">
        <v>97</v>
      </c>
      <c r="D30" s="7" t="s">
        <v>16</v>
      </c>
      <c r="E30" s="9">
        <v>85.56</v>
      </c>
      <c r="F30" s="10">
        <v>64267.31</v>
      </c>
      <c r="G30" s="10">
        <v>27570.2</v>
      </c>
      <c r="H30" s="10">
        <v>0</v>
      </c>
      <c r="I30" s="10">
        <f t="shared" si="0"/>
        <v>5498711.0435999995</v>
      </c>
      <c r="J30" s="10">
        <f t="shared" si="1"/>
        <v>2358906.3119999999</v>
      </c>
      <c r="K30" s="10">
        <f t="shared" si="2"/>
        <v>0</v>
      </c>
      <c r="L30" s="10">
        <f t="shared" si="3"/>
        <v>7857617.3555999994</v>
      </c>
    </row>
    <row r="31" spans="1:12" ht="29.25" customHeight="1" x14ac:dyDescent="0.15">
      <c r="A31" s="6">
        <f>'[1]Công trình'!A178</f>
        <v>25</v>
      </c>
      <c r="B31" s="7" t="str">
        <f>'[1]Công trình'!E178</f>
        <v>AK.12222</v>
      </c>
      <c r="C31" s="8" t="s">
        <v>98</v>
      </c>
      <c r="D31" s="7" t="s">
        <v>41</v>
      </c>
      <c r="E31" s="9">
        <v>4.5679999999999996</v>
      </c>
      <c r="F31" s="10">
        <v>14139000</v>
      </c>
      <c r="G31" s="10">
        <v>1319850</v>
      </c>
      <c r="H31" s="10">
        <v>0</v>
      </c>
      <c r="I31" s="10">
        <f t="shared" si="0"/>
        <v>64586951.999999993</v>
      </c>
      <c r="J31" s="10">
        <f t="shared" si="1"/>
        <v>6029074.7999999998</v>
      </c>
      <c r="K31" s="10">
        <f t="shared" si="2"/>
        <v>0</v>
      </c>
      <c r="L31" s="10">
        <f t="shared" si="3"/>
        <v>70616026.799999997</v>
      </c>
    </row>
    <row r="32" spans="1:12" ht="16.5" customHeight="1" x14ac:dyDescent="0.15">
      <c r="A32" s="6">
        <f>'[1]Công trình'!A185</f>
        <v>26</v>
      </c>
      <c r="B32" s="7" t="str">
        <f>'[1]Công trình'!E185</f>
        <v>AK.12221</v>
      </c>
      <c r="C32" s="8" t="s">
        <v>42</v>
      </c>
      <c r="D32" s="7" t="s">
        <v>41</v>
      </c>
      <c r="E32" s="9">
        <v>1.264</v>
      </c>
      <c r="F32" s="10">
        <v>11395000</v>
      </c>
      <c r="G32" s="10">
        <v>1877120</v>
      </c>
      <c r="H32" s="10">
        <v>0</v>
      </c>
      <c r="I32" s="10">
        <f t="shared" si="0"/>
        <v>14403280</v>
      </c>
      <c r="J32" s="10">
        <f t="shared" si="1"/>
        <v>2372679.6800000002</v>
      </c>
      <c r="K32" s="10">
        <f t="shared" si="2"/>
        <v>0</v>
      </c>
      <c r="L32" s="10">
        <f t="shared" si="3"/>
        <v>16775959.68</v>
      </c>
    </row>
    <row r="33" spans="1:12" ht="16.5" customHeight="1" x14ac:dyDescent="0.15">
      <c r="A33" s="6">
        <f>'[1]Công trình'!A190</f>
        <v>27</v>
      </c>
      <c r="B33" s="7" t="str">
        <f>'[1]Công trình'!E190</f>
        <v>TT</v>
      </c>
      <c r="C33" s="8" t="s">
        <v>99</v>
      </c>
      <c r="D33" s="7">
        <v>0</v>
      </c>
      <c r="E33" s="9">
        <v>583.20000000000005</v>
      </c>
      <c r="F33" s="10">
        <v>5500</v>
      </c>
      <c r="G33" s="10">
        <v>5000</v>
      </c>
      <c r="H33" s="10">
        <v>0</v>
      </c>
      <c r="I33" s="10">
        <f t="shared" si="0"/>
        <v>3207600.0000000005</v>
      </c>
      <c r="J33" s="10">
        <f t="shared" si="1"/>
        <v>2916000</v>
      </c>
      <c r="K33" s="10">
        <f t="shared" si="2"/>
        <v>0</v>
      </c>
      <c r="L33" s="10">
        <f t="shared" si="3"/>
        <v>6123600</v>
      </c>
    </row>
    <row r="34" spans="1:12" ht="16.5" customHeight="1" x14ac:dyDescent="0.15">
      <c r="A34" s="6">
        <f>'[1]Công trình'!A193</f>
        <v>28</v>
      </c>
      <c r="B34" s="7" t="str">
        <f>'[1]Công trình'!E193</f>
        <v>AI.11211</v>
      </c>
      <c r="C34" s="8" t="s">
        <v>100</v>
      </c>
      <c r="D34" s="7" t="s">
        <v>38</v>
      </c>
      <c r="E34" s="9">
        <v>9.5000000000000001E-2</v>
      </c>
      <c r="F34" s="10">
        <v>16719879.9825</v>
      </c>
      <c r="G34" s="10">
        <v>3693266</v>
      </c>
      <c r="H34" s="10">
        <v>468113</v>
      </c>
      <c r="I34" s="10">
        <f t="shared" si="0"/>
        <v>1588388.5983375001</v>
      </c>
      <c r="J34" s="10">
        <f t="shared" si="1"/>
        <v>350860.27</v>
      </c>
      <c r="K34" s="10">
        <f t="shared" si="2"/>
        <v>44470.735000000001</v>
      </c>
      <c r="L34" s="10">
        <f t="shared" si="3"/>
        <v>1983719.6033375002</v>
      </c>
    </row>
    <row r="35" spans="1:12" ht="16.5" customHeight="1" x14ac:dyDescent="0.15">
      <c r="A35" s="6">
        <f>'[1]Công trình'!A197</f>
        <v>29</v>
      </c>
      <c r="B35" s="7" t="str">
        <f>'[1]Công trình'!E197</f>
        <v>AI.61142</v>
      </c>
      <c r="C35" s="8" t="s">
        <v>43</v>
      </c>
      <c r="D35" s="7" t="s">
        <v>38</v>
      </c>
      <c r="E35" s="9">
        <v>9.5000000000000001E-2</v>
      </c>
      <c r="F35" s="10">
        <v>1170357.1950000001</v>
      </c>
      <c r="G35" s="10">
        <v>760940.15</v>
      </c>
      <c r="H35" s="10">
        <v>2318684.094</v>
      </c>
      <c r="I35" s="10">
        <f t="shared" si="0"/>
        <v>111183.933525</v>
      </c>
      <c r="J35" s="10">
        <f t="shared" si="1"/>
        <v>72289.314249999996</v>
      </c>
      <c r="K35" s="10">
        <f t="shared" si="2"/>
        <v>220274.98892999999</v>
      </c>
      <c r="L35" s="10">
        <f t="shared" si="3"/>
        <v>403748.23670499999</v>
      </c>
    </row>
    <row r="36" spans="1:12" ht="16.5" customHeight="1" x14ac:dyDescent="0.15">
      <c r="A36" s="6">
        <f>'[1]Công trình'!A199</f>
        <v>30</v>
      </c>
      <c r="B36" s="7" t="str">
        <f>'[1]Công trình'!E199</f>
        <v>SA.21271</v>
      </c>
      <c r="C36" s="8" t="s">
        <v>44</v>
      </c>
      <c r="D36" s="7" t="s">
        <v>16</v>
      </c>
      <c r="E36" s="9">
        <v>98.81</v>
      </c>
      <c r="F36" s="10">
        <v>0</v>
      </c>
      <c r="G36" s="10">
        <v>16428</v>
      </c>
      <c r="H36" s="10">
        <v>0</v>
      </c>
      <c r="I36" s="10">
        <f t="shared" si="0"/>
        <v>0</v>
      </c>
      <c r="J36" s="10">
        <f t="shared" si="1"/>
        <v>1623250.68</v>
      </c>
      <c r="K36" s="10">
        <f t="shared" si="2"/>
        <v>0</v>
      </c>
      <c r="L36" s="10">
        <f t="shared" si="3"/>
        <v>1623250.68</v>
      </c>
    </row>
    <row r="37" spans="1:12" ht="29.25" customHeight="1" x14ac:dyDescent="0.15">
      <c r="A37" s="6">
        <f>'[1]Công trình'!A205</f>
        <v>31</v>
      </c>
      <c r="B37" s="7" t="str">
        <f>'[1]Công trình'!E205</f>
        <v>AK.64320</v>
      </c>
      <c r="C37" s="8" t="s">
        <v>101</v>
      </c>
      <c r="D37" s="7" t="s">
        <v>16</v>
      </c>
      <c r="E37" s="9">
        <v>98.81</v>
      </c>
      <c r="F37" s="10">
        <v>27037.5</v>
      </c>
      <c r="G37" s="10">
        <v>41390.050000000003</v>
      </c>
      <c r="H37" s="10">
        <v>0</v>
      </c>
      <c r="I37" s="10">
        <f t="shared" si="0"/>
        <v>2671575.375</v>
      </c>
      <c r="J37" s="10">
        <f t="shared" si="1"/>
        <v>4089750.8405000004</v>
      </c>
      <c r="K37" s="10">
        <f t="shared" si="2"/>
        <v>0</v>
      </c>
      <c r="L37" s="10">
        <f t="shared" si="3"/>
        <v>6761326.2155000009</v>
      </c>
    </row>
    <row r="38" spans="1:12" ht="29.25" customHeight="1" x14ac:dyDescent="0.15">
      <c r="A38" s="6">
        <f>'[1]Công trình'!A211</f>
        <v>32</v>
      </c>
      <c r="B38" s="7" t="str">
        <f>'[1]Công trình'!E211</f>
        <v>SA.11811</v>
      </c>
      <c r="C38" s="8" t="s">
        <v>45</v>
      </c>
      <c r="D38" s="7" t="s">
        <v>16</v>
      </c>
      <c r="E38" s="9">
        <v>386.98500000000001</v>
      </c>
      <c r="F38" s="10">
        <v>0</v>
      </c>
      <c r="G38" s="10">
        <v>15022.98</v>
      </c>
      <c r="H38" s="10">
        <v>0</v>
      </c>
      <c r="I38" s="10">
        <f t="shared" si="0"/>
        <v>0</v>
      </c>
      <c r="J38" s="10">
        <f t="shared" si="1"/>
        <v>5813667.9153000005</v>
      </c>
      <c r="K38" s="10">
        <f t="shared" si="2"/>
        <v>0</v>
      </c>
      <c r="L38" s="10">
        <f t="shared" si="3"/>
        <v>5813667.9153000005</v>
      </c>
    </row>
    <row r="39" spans="1:12" ht="29.25" customHeight="1" x14ac:dyDescent="0.15">
      <c r="A39" s="6">
        <f>'[1]Công trình'!A229</f>
        <v>33</v>
      </c>
      <c r="B39" s="7" t="str">
        <f>'[1]Công trình'!E229</f>
        <v>AK.82510</v>
      </c>
      <c r="C39" s="8" t="s">
        <v>102</v>
      </c>
      <c r="D39" s="7" t="s">
        <v>16</v>
      </c>
      <c r="E39" s="9">
        <v>721.47799999999995</v>
      </c>
      <c r="F39" s="10">
        <v>10107.777</v>
      </c>
      <c r="G39" s="10">
        <v>26397</v>
      </c>
      <c r="H39" s="10">
        <v>0</v>
      </c>
      <c r="I39" s="10">
        <f t="shared" si="0"/>
        <v>7292538.734406</v>
      </c>
      <c r="J39" s="10">
        <f t="shared" si="1"/>
        <v>19044854.765999999</v>
      </c>
      <c r="K39" s="10">
        <f t="shared" si="2"/>
        <v>0</v>
      </c>
      <c r="L39" s="10">
        <f t="shared" si="3"/>
        <v>26337393.500405997</v>
      </c>
    </row>
    <row r="40" spans="1:12" ht="29.25" customHeight="1" x14ac:dyDescent="0.15">
      <c r="A40" s="6">
        <f>'[1]Công trình'!A231</f>
        <v>34</v>
      </c>
      <c r="B40" s="7" t="str">
        <f>'[1]Công trình'!E231</f>
        <v>AK.84112</v>
      </c>
      <c r="C40" s="8" t="s">
        <v>103</v>
      </c>
      <c r="D40" s="7" t="s">
        <v>16</v>
      </c>
      <c r="E40" s="9">
        <v>386.98500000000001</v>
      </c>
      <c r="F40" s="10">
        <v>47327.07692</v>
      </c>
      <c r="G40" s="10">
        <v>17598</v>
      </c>
      <c r="H40" s="10">
        <v>0</v>
      </c>
      <c r="I40" s="10">
        <f t="shared" si="0"/>
        <v>18314868.8618862</v>
      </c>
      <c r="J40" s="10">
        <f t="shared" si="1"/>
        <v>6810162.0300000003</v>
      </c>
      <c r="K40" s="10">
        <f t="shared" si="2"/>
        <v>0</v>
      </c>
      <c r="L40" s="10">
        <f t="shared" si="3"/>
        <v>25125030.891886201</v>
      </c>
    </row>
    <row r="41" spans="1:12" ht="29.25" customHeight="1" x14ac:dyDescent="0.15">
      <c r="A41" s="6">
        <f>'[1]Công trình'!A233</f>
        <v>35</v>
      </c>
      <c r="B41" s="7" t="str">
        <f>'[1]Công trình'!E233</f>
        <v>SA.11811</v>
      </c>
      <c r="C41" s="8" t="s">
        <v>46</v>
      </c>
      <c r="D41" s="7" t="s">
        <v>16</v>
      </c>
      <c r="E41" s="9">
        <v>130.09800000000001</v>
      </c>
      <c r="F41" s="10">
        <v>0</v>
      </c>
      <c r="G41" s="10">
        <v>15022.98</v>
      </c>
      <c r="H41" s="10">
        <v>0</v>
      </c>
      <c r="I41" s="10">
        <f t="shared" si="0"/>
        <v>0</v>
      </c>
      <c r="J41" s="10">
        <f t="shared" si="1"/>
        <v>1954459.6520400001</v>
      </c>
      <c r="K41" s="10">
        <f t="shared" si="2"/>
        <v>0</v>
      </c>
      <c r="L41" s="10">
        <f t="shared" si="3"/>
        <v>1954459.6520400001</v>
      </c>
    </row>
    <row r="42" spans="1:12" ht="49.5" x14ac:dyDescent="0.15">
      <c r="A42" s="6">
        <f>'[1]Công trình'!A244</f>
        <v>36</v>
      </c>
      <c r="B42" s="7" t="str">
        <f>'[1]Công trình'!E244</f>
        <v>AK.84114</v>
      </c>
      <c r="C42" s="8" t="s">
        <v>104</v>
      </c>
      <c r="D42" s="7" t="s">
        <v>16</v>
      </c>
      <c r="E42" s="9">
        <v>334.49299999999999</v>
      </c>
      <c r="F42" s="10">
        <v>55291.79754</v>
      </c>
      <c r="G42" s="10">
        <v>19357.8</v>
      </c>
      <c r="H42" s="10">
        <v>0</v>
      </c>
      <c r="I42" s="10">
        <f t="shared" si="0"/>
        <v>18494719.23454722</v>
      </c>
      <c r="J42" s="10">
        <f t="shared" si="1"/>
        <v>6475048.5954</v>
      </c>
      <c r="K42" s="10">
        <f t="shared" si="2"/>
        <v>0</v>
      </c>
      <c r="L42" s="10">
        <f t="shared" si="3"/>
        <v>24969767.829947218</v>
      </c>
    </row>
    <row r="43" spans="1:12" ht="29.25" customHeight="1" x14ac:dyDescent="0.15">
      <c r="A43" s="6">
        <f>'[1]Công trình'!A248</f>
        <v>37</v>
      </c>
      <c r="B43" s="7" t="str">
        <f>'[1]Công trình'!E248</f>
        <v>SA.11821</v>
      </c>
      <c r="C43" s="8" t="s">
        <v>47</v>
      </c>
      <c r="D43" s="7" t="s">
        <v>16</v>
      </c>
      <c r="E43" s="9">
        <v>34.5</v>
      </c>
      <c r="F43" s="10">
        <v>0</v>
      </c>
      <c r="G43" s="10">
        <v>27542.13</v>
      </c>
      <c r="H43" s="10">
        <v>0</v>
      </c>
      <c r="I43" s="10">
        <f t="shared" si="0"/>
        <v>0</v>
      </c>
      <c r="J43" s="10">
        <f t="shared" si="1"/>
        <v>950203.48499999999</v>
      </c>
      <c r="K43" s="10">
        <f t="shared" si="2"/>
        <v>0</v>
      </c>
      <c r="L43" s="10">
        <f t="shared" si="3"/>
        <v>950203.48499999999</v>
      </c>
    </row>
    <row r="44" spans="1:12" ht="29.25" customHeight="1" x14ac:dyDescent="0.15">
      <c r="A44" s="6">
        <f>'[1]Công trình'!A251</f>
        <v>38</v>
      </c>
      <c r="B44" s="7" t="str">
        <f>'[1]Công trình'!E251</f>
        <v>AK.92111</v>
      </c>
      <c r="C44" s="8" t="s">
        <v>116</v>
      </c>
      <c r="D44" s="7" t="s">
        <v>16</v>
      </c>
      <c r="E44" s="9">
        <v>34.5</v>
      </c>
      <c r="F44" s="10">
        <v>390853.48379999999</v>
      </c>
      <c r="G44" s="10">
        <v>8799</v>
      </c>
      <c r="H44" s="10">
        <v>0</v>
      </c>
      <c r="I44" s="10">
        <f t="shared" si="0"/>
        <v>13484445.191099999</v>
      </c>
      <c r="J44" s="10">
        <f t="shared" si="1"/>
        <v>303565.5</v>
      </c>
      <c r="K44" s="10">
        <f t="shared" si="2"/>
        <v>0</v>
      </c>
      <c r="L44" s="10">
        <f t="shared" si="3"/>
        <v>13788010.691099999</v>
      </c>
    </row>
    <row r="45" spans="1:12" ht="16.5" customHeight="1" x14ac:dyDescent="0.15">
      <c r="A45" s="6">
        <f>'[1]Công trình'!A253</f>
        <v>39</v>
      </c>
      <c r="B45" s="7" t="str">
        <f>'[1]Công trình'!E253</f>
        <v>BB.91101</v>
      </c>
      <c r="C45" s="8" t="s">
        <v>113</v>
      </c>
      <c r="D45" s="7" t="s">
        <v>23</v>
      </c>
      <c r="E45" s="9">
        <v>2</v>
      </c>
      <c r="F45" s="10">
        <v>4050405</v>
      </c>
      <c r="G45" s="10">
        <v>146650</v>
      </c>
      <c r="H45" s="10">
        <v>0</v>
      </c>
      <c r="I45" s="10">
        <f t="shared" si="0"/>
        <v>8100810</v>
      </c>
      <c r="J45" s="10">
        <f t="shared" si="1"/>
        <v>293300</v>
      </c>
      <c r="K45" s="10">
        <f t="shared" si="2"/>
        <v>0</v>
      </c>
      <c r="L45" s="10">
        <f t="shared" si="3"/>
        <v>8394110</v>
      </c>
    </row>
    <row r="46" spans="1:12" ht="16.5" customHeight="1" x14ac:dyDescent="0.15">
      <c r="A46" s="6">
        <f>'[1]Công trình'!A255</f>
        <v>40</v>
      </c>
      <c r="B46" s="7" t="str">
        <f>'[1]Công trình'!E255</f>
        <v>BB.91201</v>
      </c>
      <c r="C46" s="8" t="s">
        <v>114</v>
      </c>
      <c r="D46" s="7" t="s">
        <v>23</v>
      </c>
      <c r="E46" s="9">
        <v>3</v>
      </c>
      <c r="F46" s="10">
        <v>4610733.7545454549</v>
      </c>
      <c r="G46" s="10">
        <v>439950</v>
      </c>
      <c r="H46" s="10">
        <v>0</v>
      </c>
      <c r="I46" s="10">
        <f t="shared" si="0"/>
        <v>13832201.263636366</v>
      </c>
      <c r="J46" s="10">
        <f t="shared" si="1"/>
        <v>1319850</v>
      </c>
      <c r="K46" s="10">
        <f t="shared" si="2"/>
        <v>0</v>
      </c>
      <c r="L46" s="10">
        <f t="shared" si="3"/>
        <v>15152051.263636366</v>
      </c>
    </row>
    <row r="47" spans="1:12" ht="16.5" customHeight="1" x14ac:dyDescent="0.15">
      <c r="A47" s="6">
        <f>'[1]Công trình'!A257</f>
        <v>41</v>
      </c>
      <c r="B47" s="7" t="str">
        <f>'[1]Công trình'!E257</f>
        <v>BB.91501</v>
      </c>
      <c r="C47" s="8" t="s">
        <v>115</v>
      </c>
      <c r="D47" s="7" t="s">
        <v>23</v>
      </c>
      <c r="E47" s="9">
        <v>2</v>
      </c>
      <c r="F47" s="10">
        <v>1865186.5</v>
      </c>
      <c r="G47" s="10">
        <v>49861</v>
      </c>
      <c r="H47" s="10">
        <v>0</v>
      </c>
      <c r="I47" s="10">
        <f t="shared" si="0"/>
        <v>3730373</v>
      </c>
      <c r="J47" s="10">
        <f t="shared" si="1"/>
        <v>99722</v>
      </c>
      <c r="K47" s="10">
        <f t="shared" si="2"/>
        <v>0</v>
      </c>
      <c r="L47" s="10">
        <f t="shared" si="3"/>
        <v>3830095</v>
      </c>
    </row>
    <row r="48" spans="1:12" ht="16.5" customHeight="1" x14ac:dyDescent="0.15">
      <c r="A48" s="6">
        <f>'[1]Công trình'!A259</f>
        <v>42</v>
      </c>
      <c r="B48" s="7" t="str">
        <f>'[1]Công trình'!E259</f>
        <v>BB.91301</v>
      </c>
      <c r="C48" s="8" t="s">
        <v>105</v>
      </c>
      <c r="D48" s="7" t="s">
        <v>23</v>
      </c>
      <c r="E48" s="9">
        <v>2</v>
      </c>
      <c r="F48" s="10">
        <v>6680668</v>
      </c>
      <c r="G48" s="10">
        <v>439950</v>
      </c>
      <c r="H48" s="10">
        <v>0</v>
      </c>
      <c r="I48" s="10">
        <f t="shared" si="0"/>
        <v>13361336</v>
      </c>
      <c r="J48" s="10">
        <f t="shared" si="1"/>
        <v>879900</v>
      </c>
      <c r="K48" s="10">
        <f t="shared" si="2"/>
        <v>0</v>
      </c>
      <c r="L48" s="10">
        <f t="shared" si="3"/>
        <v>14241236</v>
      </c>
    </row>
    <row r="49" spans="1:12" ht="33" x14ac:dyDescent="0.15">
      <c r="A49" s="6">
        <f>'[1]Công trình'!A261</f>
        <v>43</v>
      </c>
      <c r="B49" s="7" t="str">
        <f>'[1]Công trình'!E261</f>
        <v>BB.91702</v>
      </c>
      <c r="C49" s="35" t="s">
        <v>106</v>
      </c>
      <c r="D49" s="7" t="s">
        <v>48</v>
      </c>
      <c r="E49" s="9">
        <v>3</v>
      </c>
      <c r="F49" s="10">
        <v>286028.59999999998</v>
      </c>
      <c r="G49" s="10">
        <v>55727</v>
      </c>
      <c r="H49" s="10">
        <v>0</v>
      </c>
      <c r="I49" s="10">
        <f t="shared" si="0"/>
        <v>858085.79999999993</v>
      </c>
      <c r="J49" s="10">
        <f t="shared" si="1"/>
        <v>167181</v>
      </c>
      <c r="K49" s="10">
        <f t="shared" si="2"/>
        <v>0</v>
      </c>
      <c r="L49" s="10">
        <f t="shared" si="3"/>
        <v>1025266.7999999999</v>
      </c>
    </row>
    <row r="50" spans="1:12" ht="16.5" customHeight="1" x14ac:dyDescent="0.15">
      <c r="A50" s="6">
        <f>'[1]Công trình'!A263</f>
        <v>44</v>
      </c>
      <c r="B50" s="7" t="str">
        <f>'[1]Công trình'!E263</f>
        <v>BB.91901</v>
      </c>
      <c r="C50" s="8" t="s">
        <v>49</v>
      </c>
      <c r="D50" s="7" t="s">
        <v>48</v>
      </c>
      <c r="E50" s="9">
        <v>2</v>
      </c>
      <c r="F50" s="10">
        <v>432432</v>
      </c>
      <c r="G50" s="10">
        <v>38129</v>
      </c>
      <c r="H50" s="10">
        <v>307.26</v>
      </c>
      <c r="I50" s="10">
        <f t="shared" si="0"/>
        <v>864864</v>
      </c>
      <c r="J50" s="10">
        <f t="shared" si="1"/>
        <v>76258</v>
      </c>
      <c r="K50" s="10">
        <f t="shared" si="2"/>
        <v>614.52</v>
      </c>
      <c r="L50" s="10">
        <f t="shared" si="3"/>
        <v>941736.52</v>
      </c>
    </row>
    <row r="51" spans="1:12" ht="16.5" customHeight="1" x14ac:dyDescent="0.15">
      <c r="A51" s="6">
        <f>'[1]Công trình'!A265</f>
        <v>45</v>
      </c>
      <c r="B51" s="7" t="str">
        <f>'[1]Công trình'!E265</f>
        <v>BB.91904</v>
      </c>
      <c r="C51" s="8" t="s">
        <v>112</v>
      </c>
      <c r="D51" s="7" t="s">
        <v>48</v>
      </c>
      <c r="E51" s="9">
        <v>3</v>
      </c>
      <c r="F51" s="10">
        <v>400400</v>
      </c>
      <c r="G51" s="10">
        <v>26397</v>
      </c>
      <c r="H51" s="10">
        <v>153.63</v>
      </c>
      <c r="I51" s="10">
        <f t="shared" si="0"/>
        <v>1201200</v>
      </c>
      <c r="J51" s="10">
        <f t="shared" si="1"/>
        <v>79191</v>
      </c>
      <c r="K51" s="10">
        <f t="shared" si="2"/>
        <v>460.89</v>
      </c>
      <c r="L51" s="10">
        <f t="shared" si="3"/>
        <v>1280851.8899999999</v>
      </c>
    </row>
    <row r="52" spans="1:12" ht="16.5" customHeight="1" x14ac:dyDescent="0.15">
      <c r="A52" s="6">
        <f>'[1]Công trình'!A267</f>
        <v>46</v>
      </c>
      <c r="B52" s="7" t="str">
        <f>'[1]Công trình'!E267</f>
        <v>BB.91903</v>
      </c>
      <c r="C52" s="8" t="s">
        <v>111</v>
      </c>
      <c r="D52" s="7" t="s">
        <v>48</v>
      </c>
      <c r="E52" s="9">
        <v>3</v>
      </c>
      <c r="F52" s="10">
        <v>340340</v>
      </c>
      <c r="G52" s="10">
        <v>26397</v>
      </c>
      <c r="H52" s="10">
        <v>153.63</v>
      </c>
      <c r="I52" s="10">
        <f t="shared" si="0"/>
        <v>1021020</v>
      </c>
      <c r="J52" s="10">
        <f t="shared" si="1"/>
        <v>79191</v>
      </c>
      <c r="K52" s="10">
        <f t="shared" si="2"/>
        <v>460.89</v>
      </c>
      <c r="L52" s="10">
        <f t="shared" si="3"/>
        <v>1100671.8899999999</v>
      </c>
    </row>
    <row r="53" spans="1:12" ht="16.5" customHeight="1" x14ac:dyDescent="0.15">
      <c r="A53" s="6">
        <f>'[1]Công trình'!A269</f>
        <v>47</v>
      </c>
      <c r="B53" s="7" t="str">
        <f>'[1]Công trình'!E269</f>
        <v>BB.92001</v>
      </c>
      <c r="C53" s="8" t="s">
        <v>110</v>
      </c>
      <c r="D53" s="7" t="s">
        <v>48</v>
      </c>
      <c r="E53" s="9">
        <v>3</v>
      </c>
      <c r="F53" s="10">
        <v>414414</v>
      </c>
      <c r="G53" s="10">
        <v>38129</v>
      </c>
      <c r="H53" s="10">
        <v>0</v>
      </c>
      <c r="I53" s="10">
        <f t="shared" si="0"/>
        <v>1243242</v>
      </c>
      <c r="J53" s="10">
        <f t="shared" si="1"/>
        <v>114387</v>
      </c>
      <c r="K53" s="10">
        <f t="shared" si="2"/>
        <v>0</v>
      </c>
      <c r="L53" s="10">
        <f t="shared" si="3"/>
        <v>1357629</v>
      </c>
    </row>
    <row r="54" spans="1:12" ht="29.25" customHeight="1" x14ac:dyDescent="0.15">
      <c r="A54" s="6">
        <f>'[1]Công trình'!A271</f>
        <v>48</v>
      </c>
      <c r="B54" s="7" t="str">
        <f>'[1]Công trình'!E271</f>
        <v>BB.91401</v>
      </c>
      <c r="C54" s="8" t="s">
        <v>117</v>
      </c>
      <c r="D54" s="7" t="s">
        <v>23</v>
      </c>
      <c r="E54" s="9">
        <v>2</v>
      </c>
      <c r="F54" s="10">
        <v>1216121.6000000001</v>
      </c>
      <c r="G54" s="10">
        <v>58660</v>
      </c>
      <c r="H54" s="10">
        <v>0</v>
      </c>
      <c r="I54" s="10">
        <f t="shared" si="0"/>
        <v>2432243.2000000002</v>
      </c>
      <c r="J54" s="10">
        <f t="shared" si="1"/>
        <v>117320</v>
      </c>
      <c r="K54" s="10">
        <f t="shared" si="2"/>
        <v>0</v>
      </c>
      <c r="L54" s="10">
        <f t="shared" si="3"/>
        <v>2549563.2000000002</v>
      </c>
    </row>
    <row r="55" spans="1:12" ht="16.5" customHeight="1" x14ac:dyDescent="0.15">
      <c r="A55" s="6">
        <f>'[1]Công trình'!A273</f>
        <v>49</v>
      </c>
      <c r="B55" s="7" t="str">
        <f>'[1]Công trình'!E273</f>
        <v>BB.91902</v>
      </c>
      <c r="C55" s="8" t="s">
        <v>50</v>
      </c>
      <c r="D55" s="7" t="s">
        <v>48</v>
      </c>
      <c r="E55" s="9">
        <v>2</v>
      </c>
      <c r="F55" s="10">
        <v>750750</v>
      </c>
      <c r="G55" s="10">
        <v>38129</v>
      </c>
      <c r="H55" s="10">
        <v>307.26</v>
      </c>
      <c r="I55" s="10">
        <f t="shared" si="0"/>
        <v>1501500</v>
      </c>
      <c r="J55" s="10">
        <f t="shared" si="1"/>
        <v>76258</v>
      </c>
      <c r="K55" s="10">
        <f t="shared" si="2"/>
        <v>614.52</v>
      </c>
      <c r="L55" s="10">
        <f t="shared" si="3"/>
        <v>1578372.52</v>
      </c>
    </row>
    <row r="56" spans="1:12" ht="29.25" customHeight="1" x14ac:dyDescent="0.15">
      <c r="A56" s="6">
        <f>'[1]Công trình'!A275</f>
        <v>50</v>
      </c>
      <c r="B56" s="7" t="str">
        <f>'[1]Công trình'!E275</f>
        <v>TT</v>
      </c>
      <c r="C56" s="8" t="s">
        <v>109</v>
      </c>
      <c r="D56" s="7" t="s">
        <v>48</v>
      </c>
      <c r="E56" s="9">
        <v>2</v>
      </c>
      <c r="F56" s="10">
        <v>1400000</v>
      </c>
      <c r="G56" s="10">
        <v>50819</v>
      </c>
      <c r="H56" s="10">
        <v>388</v>
      </c>
      <c r="I56" s="10">
        <f t="shared" si="0"/>
        <v>2800000</v>
      </c>
      <c r="J56" s="10">
        <f t="shared" si="1"/>
        <v>101638</v>
      </c>
      <c r="K56" s="10">
        <f t="shared" si="2"/>
        <v>776</v>
      </c>
      <c r="L56" s="10">
        <f t="shared" si="3"/>
        <v>2902414</v>
      </c>
    </row>
    <row r="57" spans="1:12" ht="49.5" x14ac:dyDescent="0.15">
      <c r="A57" s="6">
        <f>'[1]Công trình'!A277</f>
        <v>51</v>
      </c>
      <c r="B57" s="7" t="str">
        <f>'[1]Công trình'!E277</f>
        <v>BA.13605</v>
      </c>
      <c r="C57" s="35" t="s">
        <v>161</v>
      </c>
      <c r="D57" s="7" t="s">
        <v>23</v>
      </c>
      <c r="E57" s="9">
        <v>3</v>
      </c>
      <c r="F57" s="10">
        <v>261620</v>
      </c>
      <c r="G57" s="10">
        <v>43995</v>
      </c>
      <c r="H57" s="10">
        <v>0</v>
      </c>
      <c r="I57" s="10">
        <f t="shared" si="0"/>
        <v>784860</v>
      </c>
      <c r="J57" s="10">
        <f t="shared" si="1"/>
        <v>131985</v>
      </c>
      <c r="K57" s="10">
        <f t="shared" si="2"/>
        <v>0</v>
      </c>
      <c r="L57" s="10">
        <f t="shared" si="3"/>
        <v>916845</v>
      </c>
    </row>
    <row r="58" spans="1:12" ht="39.75" customHeight="1" x14ac:dyDescent="0.15">
      <c r="A58" s="6">
        <f>'[1]Công trình'!A279</f>
        <v>52</v>
      </c>
      <c r="B58" s="7" t="str">
        <f>'[1]Công trình'!E279</f>
        <v>BA.13320</v>
      </c>
      <c r="C58" s="8" t="s">
        <v>108</v>
      </c>
      <c r="D58" s="7" t="s">
        <v>23</v>
      </c>
      <c r="E58" s="9">
        <v>8</v>
      </c>
      <c r="F58" s="10">
        <v>284820</v>
      </c>
      <c r="G58" s="10">
        <v>55727</v>
      </c>
      <c r="H58" s="10">
        <v>0</v>
      </c>
      <c r="I58" s="10">
        <f t="shared" si="0"/>
        <v>2278560</v>
      </c>
      <c r="J58" s="10">
        <f t="shared" si="1"/>
        <v>445816</v>
      </c>
      <c r="K58" s="10">
        <f t="shared" si="2"/>
        <v>0</v>
      </c>
      <c r="L58" s="10">
        <f t="shared" si="3"/>
        <v>2724376</v>
      </c>
    </row>
    <row r="59" spans="1:12" ht="16.5" customHeight="1" x14ac:dyDescent="0.15">
      <c r="A59" s="6">
        <f>'[1]Công trình'!A281</f>
        <v>53</v>
      </c>
      <c r="B59" s="7" t="str">
        <f>'[1]Công trình'!E281</f>
        <v>BA.1610</v>
      </c>
      <c r="C59" s="35" t="s">
        <v>162</v>
      </c>
      <c r="D59" s="7" t="s">
        <v>51</v>
      </c>
      <c r="E59" s="9">
        <v>200</v>
      </c>
      <c r="F59" s="10">
        <v>8686.5049999999992</v>
      </c>
      <c r="G59" s="10">
        <v>5866</v>
      </c>
      <c r="H59" s="10">
        <v>0</v>
      </c>
      <c r="I59" s="10">
        <f t="shared" si="0"/>
        <v>1737300.9999999998</v>
      </c>
      <c r="J59" s="10">
        <f t="shared" si="1"/>
        <v>1173200</v>
      </c>
      <c r="K59" s="10">
        <f t="shared" si="2"/>
        <v>0</v>
      </c>
      <c r="L59" s="10">
        <f t="shared" si="3"/>
        <v>2910501</v>
      </c>
    </row>
    <row r="60" spans="1:12" ht="16.5" customHeight="1" x14ac:dyDescent="0.15">
      <c r="A60" s="6">
        <f>'[1]Công trình'!A283</f>
        <v>54</v>
      </c>
      <c r="B60" s="7" t="str">
        <f>'[1]Công trình'!E283</f>
        <v>BA.16103</v>
      </c>
      <c r="C60" s="35" t="s">
        <v>163</v>
      </c>
      <c r="D60" s="7" t="s">
        <v>51</v>
      </c>
      <c r="E60" s="9">
        <v>380</v>
      </c>
      <c r="F60" s="10">
        <v>14158.483</v>
      </c>
      <c r="G60" s="10">
        <v>7039.2</v>
      </c>
      <c r="H60" s="10">
        <v>0</v>
      </c>
      <c r="I60" s="10">
        <f t="shared" si="0"/>
        <v>5380223.54</v>
      </c>
      <c r="J60" s="10">
        <f t="shared" si="1"/>
        <v>2674896</v>
      </c>
      <c r="K60" s="10">
        <f t="shared" si="2"/>
        <v>0</v>
      </c>
      <c r="L60" s="10">
        <f t="shared" si="3"/>
        <v>8055119.54</v>
      </c>
    </row>
    <row r="61" spans="1:12" ht="29.25" customHeight="1" x14ac:dyDescent="0.15">
      <c r="A61" s="6">
        <f>'[1]Công trình'!A286</f>
        <v>55</v>
      </c>
      <c r="B61" s="7" t="str">
        <f>'[1]Công trình'!E286</f>
        <v>BA.14302</v>
      </c>
      <c r="C61" s="8" t="s">
        <v>107</v>
      </c>
      <c r="D61" s="7" t="s">
        <v>51</v>
      </c>
      <c r="E61" s="9">
        <v>80</v>
      </c>
      <c r="F61" s="10">
        <v>8178.1559999999999</v>
      </c>
      <c r="G61" s="10">
        <v>9972.2000000000007</v>
      </c>
      <c r="H61" s="10">
        <v>153.63</v>
      </c>
      <c r="I61" s="10">
        <f t="shared" si="0"/>
        <v>654252.48</v>
      </c>
      <c r="J61" s="10">
        <f t="shared" si="1"/>
        <v>797776</v>
      </c>
      <c r="K61" s="10">
        <f t="shared" si="2"/>
        <v>12290.4</v>
      </c>
      <c r="L61" s="10">
        <f t="shared" si="3"/>
        <v>1464318.88</v>
      </c>
    </row>
    <row r="62" spans="1:12" ht="16.5" customHeight="1" x14ac:dyDescent="0.15">
      <c r="A62" s="6">
        <f>'[1]Công trình'!A288</f>
        <v>56</v>
      </c>
      <c r="B62" s="7" t="str">
        <f>'[1]Công trình'!E288</f>
        <v>BA.17202</v>
      </c>
      <c r="C62" s="35" t="s">
        <v>160</v>
      </c>
      <c r="D62" s="7" t="s">
        <v>48</v>
      </c>
      <c r="E62" s="9">
        <v>10</v>
      </c>
      <c r="F62" s="10">
        <v>79998</v>
      </c>
      <c r="G62" s="10">
        <v>28156.799999999999</v>
      </c>
      <c r="H62" s="10">
        <v>0</v>
      </c>
      <c r="I62" s="10">
        <f t="shared" si="0"/>
        <v>799980</v>
      </c>
      <c r="J62" s="10">
        <f t="shared" si="1"/>
        <v>281568</v>
      </c>
      <c r="K62" s="10">
        <f t="shared" si="2"/>
        <v>0</v>
      </c>
      <c r="L62" s="10">
        <f t="shared" si="3"/>
        <v>1081548</v>
      </c>
    </row>
    <row r="63" spans="1:12" ht="16.5" customHeight="1" x14ac:dyDescent="0.15">
      <c r="A63" s="6">
        <f>'[1]Công trình'!A290</f>
        <v>57</v>
      </c>
      <c r="B63" s="7" t="str">
        <f>'[1]Công trình'!E290</f>
        <v>BA.17102</v>
      </c>
      <c r="C63" s="8" t="s">
        <v>118</v>
      </c>
      <c r="D63" s="7" t="s">
        <v>48</v>
      </c>
      <c r="E63" s="9">
        <v>3</v>
      </c>
      <c r="F63" s="10">
        <v>44421</v>
      </c>
      <c r="G63" s="10">
        <v>25810.399999999998</v>
      </c>
      <c r="H63" s="10">
        <v>0</v>
      </c>
      <c r="I63" s="10">
        <f t="shared" si="0"/>
        <v>133263</v>
      </c>
      <c r="J63" s="10">
        <f t="shared" si="1"/>
        <v>77431.199999999997</v>
      </c>
      <c r="K63" s="10">
        <f t="shared" si="2"/>
        <v>0</v>
      </c>
      <c r="L63" s="10">
        <f t="shared" si="3"/>
        <v>210694.2</v>
      </c>
    </row>
    <row r="64" spans="1:12" ht="29.25" customHeight="1" x14ac:dyDescent="0.15">
      <c r="A64" s="6">
        <f>'[1]Công trình'!A292</f>
        <v>58</v>
      </c>
      <c r="B64" s="7" t="str">
        <f>'[1]Công trình'!E292</f>
        <v>BA.18202</v>
      </c>
      <c r="C64" s="35" t="s">
        <v>159</v>
      </c>
      <c r="D64" s="7" t="s">
        <v>48</v>
      </c>
      <c r="E64" s="9">
        <v>7</v>
      </c>
      <c r="F64" s="10">
        <v>105884</v>
      </c>
      <c r="G64" s="10">
        <v>43995</v>
      </c>
      <c r="H64" s="10">
        <v>0</v>
      </c>
      <c r="I64" s="10">
        <f t="shared" si="0"/>
        <v>741188</v>
      </c>
      <c r="J64" s="10">
        <f t="shared" si="1"/>
        <v>307965</v>
      </c>
      <c r="K64" s="10">
        <f t="shared" si="2"/>
        <v>0</v>
      </c>
      <c r="L64" s="10">
        <f t="shared" si="3"/>
        <v>1049153</v>
      </c>
    </row>
    <row r="65" spans="1:12" ht="54.75" customHeight="1" x14ac:dyDescent="0.15">
      <c r="A65" s="6">
        <f>'[1]Công trình'!A295</f>
        <v>59</v>
      </c>
      <c r="B65" s="7" t="str">
        <f>'[1]Công trình'!E295</f>
        <v>BA.12110</v>
      </c>
      <c r="C65" s="8" t="s">
        <v>119</v>
      </c>
      <c r="D65" s="7" t="s">
        <v>52</v>
      </c>
      <c r="E65" s="9">
        <v>6</v>
      </c>
      <c r="F65" s="10">
        <v>11329500</v>
      </c>
      <c r="G65" s="10">
        <v>228774</v>
      </c>
      <c r="H65" s="10">
        <v>4608.8999999999996</v>
      </c>
      <c r="I65" s="10">
        <f t="shared" si="0"/>
        <v>67977000</v>
      </c>
      <c r="J65" s="10">
        <f t="shared" si="1"/>
        <v>1372644</v>
      </c>
      <c r="K65" s="10">
        <f t="shared" si="2"/>
        <v>27653.399999999998</v>
      </c>
      <c r="L65" s="10">
        <f t="shared" si="3"/>
        <v>69377297.400000006</v>
      </c>
    </row>
    <row r="66" spans="1:12" ht="42" customHeight="1" x14ac:dyDescent="0.15">
      <c r="A66" s="6">
        <f>'[1]Công trình'!A297</f>
        <v>60</v>
      </c>
      <c r="B66" s="7" t="str">
        <f>'[1]Công trình'!E297</f>
        <v>BB.51001</v>
      </c>
      <c r="C66" s="8" t="s">
        <v>120</v>
      </c>
      <c r="D66" s="7" t="s">
        <v>53</v>
      </c>
      <c r="E66" s="9">
        <v>0.3</v>
      </c>
      <c r="F66" s="10">
        <v>11067560.293364801</v>
      </c>
      <c r="G66" s="10">
        <v>3959550</v>
      </c>
      <c r="H66" s="10">
        <v>0</v>
      </c>
      <c r="I66" s="10">
        <f t="shared" si="0"/>
        <v>3320268.0880094399</v>
      </c>
      <c r="J66" s="10">
        <f t="shared" si="1"/>
        <v>1187865</v>
      </c>
      <c r="K66" s="10">
        <f t="shared" si="2"/>
        <v>0</v>
      </c>
      <c r="L66" s="10">
        <f t="shared" si="3"/>
        <v>4508133.0880094394</v>
      </c>
    </row>
    <row r="67" spans="1:12" ht="42" customHeight="1" x14ac:dyDescent="0.15">
      <c r="A67" s="6">
        <f>'[1]Công trình'!A299</f>
        <v>61</v>
      </c>
      <c r="B67" s="7" t="str">
        <f>'[1]Công trình'!E299</f>
        <v>BB.51003</v>
      </c>
      <c r="C67" s="8" t="s">
        <v>121</v>
      </c>
      <c r="D67" s="7" t="s">
        <v>53</v>
      </c>
      <c r="E67" s="9">
        <v>0.3</v>
      </c>
      <c r="F67" s="10">
        <v>15095732.502308</v>
      </c>
      <c r="G67" s="10">
        <v>4909842</v>
      </c>
      <c r="H67" s="10">
        <v>0</v>
      </c>
      <c r="I67" s="10">
        <f t="shared" si="0"/>
        <v>4528719.7506924002</v>
      </c>
      <c r="J67" s="10">
        <f t="shared" si="1"/>
        <v>1472952.5999999999</v>
      </c>
      <c r="K67" s="10">
        <f t="shared" si="2"/>
        <v>0</v>
      </c>
      <c r="L67" s="10">
        <f t="shared" si="3"/>
        <v>6001672.3506923998</v>
      </c>
    </row>
    <row r="68" spans="1:12" ht="29.25" customHeight="1" x14ac:dyDescent="0.15">
      <c r="A68" s="6">
        <f>'[1]Công trình'!A301</f>
        <v>62</v>
      </c>
      <c r="B68" s="7" t="str">
        <f>'[1]Công trình'!E301</f>
        <v>AB.11443</v>
      </c>
      <c r="C68" s="8" t="s">
        <v>54</v>
      </c>
      <c r="D68" s="7" t="s">
        <v>28</v>
      </c>
      <c r="E68" s="9">
        <v>10.016999999999999</v>
      </c>
      <c r="F68" s="10">
        <v>0</v>
      </c>
      <c r="G68" s="10">
        <v>378078.33</v>
      </c>
      <c r="H68" s="10">
        <v>0</v>
      </c>
      <c r="I68" s="10">
        <f t="shared" si="0"/>
        <v>0</v>
      </c>
      <c r="J68" s="10">
        <f t="shared" si="1"/>
        <v>3787210.63161</v>
      </c>
      <c r="K68" s="10">
        <f t="shared" si="2"/>
        <v>0</v>
      </c>
      <c r="L68" s="10">
        <f t="shared" si="3"/>
        <v>3787210.63161</v>
      </c>
    </row>
    <row r="69" spans="1:12" ht="42" customHeight="1" x14ac:dyDescent="0.15">
      <c r="A69" s="6">
        <f>'[1]Công trình'!A304</f>
        <v>63</v>
      </c>
      <c r="B69" s="7" t="str">
        <f>'[1]Công trình'!E304</f>
        <v>AF.11122</v>
      </c>
      <c r="C69" s="8" t="s">
        <v>122</v>
      </c>
      <c r="D69" s="7" t="s">
        <v>28</v>
      </c>
      <c r="E69" s="9">
        <v>0.89300000000000002</v>
      </c>
      <c r="F69" s="10">
        <v>1335093.25</v>
      </c>
      <c r="G69" s="10">
        <v>238711.35</v>
      </c>
      <c r="H69" s="10">
        <v>61384.953000000001</v>
      </c>
      <c r="I69" s="10">
        <f t="shared" si="0"/>
        <v>1192238.2722499999</v>
      </c>
      <c r="J69" s="10">
        <f t="shared" si="1"/>
        <v>213169.23555000001</v>
      </c>
      <c r="K69" s="10">
        <f t="shared" si="2"/>
        <v>54816.763029000002</v>
      </c>
      <c r="L69" s="10">
        <f t="shared" si="3"/>
        <v>1460224.270829</v>
      </c>
    </row>
    <row r="70" spans="1:12" ht="29.25" customHeight="1" x14ac:dyDescent="0.15">
      <c r="A70" s="6">
        <f>'[1]Công trình'!A307</f>
        <v>64</v>
      </c>
      <c r="B70" s="7" t="str">
        <f>'[1]Công trình'!E307</f>
        <v>AE.41113</v>
      </c>
      <c r="C70" s="8" t="s">
        <v>123</v>
      </c>
      <c r="D70" s="7" t="s">
        <v>28</v>
      </c>
      <c r="E70" s="9">
        <v>2.6280000000000001</v>
      </c>
      <c r="F70" s="10">
        <v>2530470.5649999999</v>
      </c>
      <c r="G70" s="10">
        <v>489811</v>
      </c>
      <c r="H70" s="10">
        <v>12240.562</v>
      </c>
      <c r="I70" s="10">
        <f t="shared" si="0"/>
        <v>6650076.64482</v>
      </c>
      <c r="J70" s="10">
        <f t="shared" si="1"/>
        <v>1287223.308</v>
      </c>
      <c r="K70" s="10">
        <f t="shared" si="2"/>
        <v>32168.196936</v>
      </c>
      <c r="L70" s="10">
        <f t="shared" si="3"/>
        <v>7969468.1497560004</v>
      </c>
    </row>
    <row r="71" spans="1:12" ht="29.25" customHeight="1" x14ac:dyDescent="0.15">
      <c r="A71" s="6">
        <f>'[1]Công trình'!A311</f>
        <v>65</v>
      </c>
      <c r="B71" s="7" t="str">
        <f>'[1]Công trình'!E311</f>
        <v>AK.21133</v>
      </c>
      <c r="C71" s="8" t="s">
        <v>34</v>
      </c>
      <c r="D71" s="7" t="s">
        <v>16</v>
      </c>
      <c r="E71" s="9">
        <v>18.341999999999999</v>
      </c>
      <c r="F71" s="10">
        <v>31634.980965000002</v>
      </c>
      <c r="G71" s="10">
        <v>93856</v>
      </c>
      <c r="H71" s="10">
        <v>992.47800000000007</v>
      </c>
      <c r="I71" s="10">
        <f t="shared" ref="I71:I134" si="4">E71*F71</f>
        <v>580248.82086003001</v>
      </c>
      <c r="J71" s="10">
        <f t="shared" ref="J71:J134" si="5">E71*G71</f>
        <v>1721506.7519999999</v>
      </c>
      <c r="K71" s="10">
        <f t="shared" ref="K71:K134" si="6">E71*H71</f>
        <v>18204.031476</v>
      </c>
      <c r="L71" s="10">
        <f t="shared" ref="L71:L134" si="7">(I71+J71+K71)</f>
        <v>2319959.6043360298</v>
      </c>
    </row>
    <row r="72" spans="1:12" ht="29.25" customHeight="1" x14ac:dyDescent="0.15">
      <c r="A72" s="6">
        <f>'[1]Công trình'!A315</f>
        <v>66</v>
      </c>
      <c r="B72" s="7" t="str">
        <f>'[1]Công trình'!E315</f>
        <v>AK.41224</v>
      </c>
      <c r="C72" s="34" t="s">
        <v>164</v>
      </c>
      <c r="D72" s="7" t="s">
        <v>16</v>
      </c>
      <c r="E72" s="9">
        <v>5.1100000000000003</v>
      </c>
      <c r="F72" s="10">
        <v>49017.394999999997</v>
      </c>
      <c r="G72" s="10">
        <v>39798.125</v>
      </c>
      <c r="H72" s="10">
        <v>1654.13</v>
      </c>
      <c r="I72" s="10">
        <f t="shared" si="4"/>
        <v>250478.88845</v>
      </c>
      <c r="J72" s="10">
        <f t="shared" si="5"/>
        <v>203368.41875000001</v>
      </c>
      <c r="K72" s="10">
        <f t="shared" si="6"/>
        <v>8452.6043000000009</v>
      </c>
      <c r="L72" s="10">
        <f t="shared" si="7"/>
        <v>462299.91150000005</v>
      </c>
    </row>
    <row r="73" spans="1:12" ht="16.5" customHeight="1" x14ac:dyDescent="0.15">
      <c r="A73" s="6">
        <f>'[1]Công trình'!A318</f>
        <v>67</v>
      </c>
      <c r="B73" s="7" t="str">
        <f>'[1]Công trình'!E318</f>
        <v>AK.81130</v>
      </c>
      <c r="C73" s="35" t="s">
        <v>124</v>
      </c>
      <c r="D73" s="7" t="s">
        <v>16</v>
      </c>
      <c r="E73" s="9">
        <v>18.341999999999999</v>
      </c>
      <c r="F73" s="10">
        <v>2189.0924999999997</v>
      </c>
      <c r="G73" s="10">
        <v>8799</v>
      </c>
      <c r="H73" s="10">
        <v>0</v>
      </c>
      <c r="I73" s="10">
        <f t="shared" si="4"/>
        <v>40152.334634999992</v>
      </c>
      <c r="J73" s="10">
        <f t="shared" si="5"/>
        <v>161391.258</v>
      </c>
      <c r="K73" s="10">
        <f t="shared" si="6"/>
        <v>0</v>
      </c>
      <c r="L73" s="10">
        <f t="shared" si="7"/>
        <v>201543.59263500001</v>
      </c>
    </row>
    <row r="74" spans="1:12" ht="42" customHeight="1" x14ac:dyDescent="0.15">
      <c r="A74" s="6">
        <f>'[1]Công trình'!A322</f>
        <v>68</v>
      </c>
      <c r="B74" s="7" t="str">
        <f>'[1]Công trình'!E322</f>
        <v>AF.12513</v>
      </c>
      <c r="C74" s="35" t="s">
        <v>125</v>
      </c>
      <c r="D74" s="7" t="s">
        <v>28</v>
      </c>
      <c r="E74" s="9">
        <v>0.35799999999999998</v>
      </c>
      <c r="F74" s="10">
        <v>1473041.69625</v>
      </c>
      <c r="G74" s="10">
        <v>780178</v>
      </c>
      <c r="H74" s="10">
        <v>115456.223</v>
      </c>
      <c r="I74" s="10">
        <f t="shared" si="4"/>
        <v>527348.92725750001</v>
      </c>
      <c r="J74" s="10">
        <f t="shared" si="5"/>
        <v>279303.72399999999</v>
      </c>
      <c r="K74" s="10">
        <f t="shared" si="6"/>
        <v>41333.327833999996</v>
      </c>
      <c r="L74" s="10">
        <f t="shared" si="7"/>
        <v>847985.97909150005</v>
      </c>
    </row>
    <row r="75" spans="1:12" ht="39.75" customHeight="1" x14ac:dyDescent="0.15">
      <c r="A75" s="6">
        <f>'[1]Công trình'!A325</f>
        <v>69</v>
      </c>
      <c r="B75" s="7" t="str">
        <f>'[1]Công trình'!E325</f>
        <v>AG.13231</v>
      </c>
      <c r="C75" s="35" t="s">
        <v>126</v>
      </c>
      <c r="D75" s="7" t="s">
        <v>38</v>
      </c>
      <c r="E75" s="9">
        <v>3.2000000000000001E-2</v>
      </c>
      <c r="F75" s="10">
        <v>15162400</v>
      </c>
      <c r="G75" s="10">
        <v>4766125</v>
      </c>
      <c r="H75" s="10">
        <v>127040</v>
      </c>
      <c r="I75" s="10">
        <f t="shared" si="4"/>
        <v>485196.79999999999</v>
      </c>
      <c r="J75" s="10">
        <f t="shared" si="5"/>
        <v>152516</v>
      </c>
      <c r="K75" s="10">
        <f t="shared" si="6"/>
        <v>4065.28</v>
      </c>
      <c r="L75" s="10">
        <f t="shared" si="7"/>
        <v>641778.08000000007</v>
      </c>
    </row>
    <row r="76" spans="1:12" ht="35.25" customHeight="1" x14ac:dyDescent="0.15">
      <c r="A76" s="6">
        <f>'[1]Công trình'!A327</f>
        <v>70</v>
      </c>
      <c r="B76" s="7" t="str">
        <f>'[1]Công trình'!E327</f>
        <v>AG.42113</v>
      </c>
      <c r="C76" s="35" t="s">
        <v>127</v>
      </c>
      <c r="D76" s="7" t="s">
        <v>55</v>
      </c>
      <c r="E76" s="9">
        <v>5</v>
      </c>
      <c r="F76" s="10">
        <v>0</v>
      </c>
      <c r="G76" s="10">
        <v>18775.050000000003</v>
      </c>
      <c r="H76" s="10">
        <v>0</v>
      </c>
      <c r="I76" s="10">
        <f t="shared" si="4"/>
        <v>0</v>
      </c>
      <c r="J76" s="10">
        <f t="shared" si="5"/>
        <v>93875.250000000015</v>
      </c>
      <c r="K76" s="10">
        <f t="shared" si="6"/>
        <v>0</v>
      </c>
      <c r="L76" s="10">
        <f t="shared" si="7"/>
        <v>93875.250000000015</v>
      </c>
    </row>
    <row r="77" spans="1:12" ht="42" customHeight="1" x14ac:dyDescent="0.15">
      <c r="A77" s="6">
        <f>'[1]Công trình'!A329</f>
        <v>71</v>
      </c>
      <c r="B77" s="7" t="str">
        <f>'[1]Công trình'!E329</f>
        <v>BB.41107</v>
      </c>
      <c r="C77" s="35" t="s">
        <v>128</v>
      </c>
      <c r="D77" s="7" t="s">
        <v>53</v>
      </c>
      <c r="E77" s="9">
        <v>0.06</v>
      </c>
      <c r="F77" s="10">
        <v>4978924.2326389998</v>
      </c>
      <c r="G77" s="10">
        <v>1853656</v>
      </c>
      <c r="H77" s="10">
        <v>0</v>
      </c>
      <c r="I77" s="10">
        <f t="shared" si="4"/>
        <v>298735.45395833999</v>
      </c>
      <c r="J77" s="10">
        <f t="shared" si="5"/>
        <v>111219.36</v>
      </c>
      <c r="K77" s="10">
        <f t="shared" si="6"/>
        <v>0</v>
      </c>
      <c r="L77" s="10">
        <f t="shared" si="7"/>
        <v>409954.81395833998</v>
      </c>
    </row>
    <row r="78" spans="1:12" ht="42" customHeight="1" x14ac:dyDescent="0.15">
      <c r="A78" s="6">
        <f>'[1]Công trình'!A331</f>
        <v>72</v>
      </c>
      <c r="B78" s="7" t="str">
        <f>'[1]Công trình'!E331</f>
        <v>BB.75105</v>
      </c>
      <c r="C78" s="35" t="s">
        <v>129</v>
      </c>
      <c r="D78" s="7" t="s">
        <v>48</v>
      </c>
      <c r="E78" s="9">
        <v>10</v>
      </c>
      <c r="F78" s="10">
        <v>46332.726440000006</v>
      </c>
      <c r="G78" s="10">
        <v>14665</v>
      </c>
      <c r="H78" s="10">
        <v>0</v>
      </c>
      <c r="I78" s="10">
        <f t="shared" si="4"/>
        <v>463327.26440000004</v>
      </c>
      <c r="J78" s="10">
        <f t="shared" si="5"/>
        <v>146650</v>
      </c>
      <c r="K78" s="10">
        <f t="shared" si="6"/>
        <v>0</v>
      </c>
      <c r="L78" s="10">
        <f t="shared" si="7"/>
        <v>609977.26439999999</v>
      </c>
    </row>
    <row r="79" spans="1:12" ht="16.5" customHeight="1" x14ac:dyDescent="0.15">
      <c r="A79" s="6">
        <f>'[1]Công trình'!A333</f>
        <v>73</v>
      </c>
      <c r="B79" s="7" t="str">
        <f>'[1]Công trình'!E333</f>
        <v>AL.61110</v>
      </c>
      <c r="C79" s="8" t="s">
        <v>56</v>
      </c>
      <c r="D79" s="7" t="s">
        <v>41</v>
      </c>
      <c r="E79" s="9">
        <v>0.36</v>
      </c>
      <c r="F79" s="10">
        <v>401692.5</v>
      </c>
      <c r="G79" s="10">
        <v>1613150</v>
      </c>
      <c r="H79" s="10">
        <v>49908.0645</v>
      </c>
      <c r="I79" s="10">
        <f t="shared" si="4"/>
        <v>144609.29999999999</v>
      </c>
      <c r="J79" s="10">
        <f t="shared" si="5"/>
        <v>580734</v>
      </c>
      <c r="K79" s="10">
        <f t="shared" si="6"/>
        <v>17966.90322</v>
      </c>
      <c r="L79" s="10">
        <f t="shared" si="7"/>
        <v>743310.20322000002</v>
      </c>
    </row>
    <row r="80" spans="1:12" ht="29.25" customHeight="1" x14ac:dyDescent="0.15">
      <c r="A80" s="6">
        <f>'[1]Công trình'!A335</f>
        <v>74</v>
      </c>
      <c r="B80" s="7" t="str">
        <f>'[1]Công trình'!E335</f>
        <v>AL.61210</v>
      </c>
      <c r="C80" s="8" t="s">
        <v>57</v>
      </c>
      <c r="D80" s="7" t="s">
        <v>41</v>
      </c>
      <c r="E80" s="9">
        <v>0.24</v>
      </c>
      <c r="F80" s="10">
        <v>359280</v>
      </c>
      <c r="G80" s="10">
        <v>1026550</v>
      </c>
      <c r="H80" s="10">
        <v>0</v>
      </c>
      <c r="I80" s="10">
        <f t="shared" si="4"/>
        <v>86227.199999999997</v>
      </c>
      <c r="J80" s="10">
        <f t="shared" si="5"/>
        <v>246372</v>
      </c>
      <c r="K80" s="10">
        <f t="shared" si="6"/>
        <v>0</v>
      </c>
      <c r="L80" s="10">
        <f t="shared" si="7"/>
        <v>332599.2</v>
      </c>
    </row>
    <row r="81" spans="1:12" s="17" customFormat="1" ht="16.5" x14ac:dyDescent="0.15">
      <c r="A81" s="11"/>
      <c r="B81" s="12" t="s">
        <v>9</v>
      </c>
      <c r="C81" s="13" t="s">
        <v>11</v>
      </c>
      <c r="D81" s="14"/>
      <c r="E81" s="15"/>
      <c r="F81" s="16"/>
      <c r="G81" s="16"/>
      <c r="H81" s="16"/>
      <c r="I81" s="16"/>
      <c r="J81" s="16"/>
      <c r="K81" s="16"/>
      <c r="L81" s="16"/>
    </row>
    <row r="82" spans="1:12" ht="16.5" customHeight="1" x14ac:dyDescent="0.15">
      <c r="A82" s="6">
        <f>'[1]Công trình'!A338</f>
        <v>75</v>
      </c>
      <c r="B82" s="7" t="str">
        <f>'[1]Công trình'!E338</f>
        <v>AA.31312</v>
      </c>
      <c r="C82" s="8" t="s">
        <v>58</v>
      </c>
      <c r="D82" s="7" t="s">
        <v>16</v>
      </c>
      <c r="E82" s="9">
        <v>62.33</v>
      </c>
      <c r="F82" s="10">
        <v>0</v>
      </c>
      <c r="G82" s="10">
        <v>10952</v>
      </c>
      <c r="H82" s="10">
        <v>0</v>
      </c>
      <c r="I82" s="10">
        <f t="shared" si="4"/>
        <v>0</v>
      </c>
      <c r="J82" s="10">
        <f t="shared" si="5"/>
        <v>682638.16</v>
      </c>
      <c r="K82" s="10">
        <f t="shared" si="6"/>
        <v>0</v>
      </c>
      <c r="L82" s="10">
        <f t="shared" si="7"/>
        <v>682638.16</v>
      </c>
    </row>
    <row r="83" spans="1:12" ht="29.25" customHeight="1" x14ac:dyDescent="0.15">
      <c r="A83" s="6">
        <f>'[1]Công trình'!A341</f>
        <v>76</v>
      </c>
      <c r="B83" s="7" t="str">
        <f>'[1]Công trình'!E341</f>
        <v>SA.11332</v>
      </c>
      <c r="C83" s="8" t="s">
        <v>27</v>
      </c>
      <c r="D83" s="7" t="s">
        <v>28</v>
      </c>
      <c r="E83" s="9">
        <v>15.242000000000001</v>
      </c>
      <c r="F83" s="10">
        <v>0</v>
      </c>
      <c r="G83" s="10">
        <v>317986.41000000003</v>
      </c>
      <c r="H83" s="10">
        <v>0</v>
      </c>
      <c r="I83" s="10">
        <f t="shared" si="4"/>
        <v>0</v>
      </c>
      <c r="J83" s="10">
        <f t="shared" si="5"/>
        <v>4846748.8612200003</v>
      </c>
      <c r="K83" s="10">
        <f t="shared" si="6"/>
        <v>0</v>
      </c>
      <c r="L83" s="10">
        <f t="shared" si="7"/>
        <v>4846748.8612200003</v>
      </c>
    </row>
    <row r="84" spans="1:12" ht="16.5" customHeight="1" x14ac:dyDescent="0.15">
      <c r="A84" s="6">
        <f>'[1]Công trình'!A346</f>
        <v>77</v>
      </c>
      <c r="B84" s="7" t="str">
        <f>'[1]Công trình'!E346</f>
        <v>SA.11611</v>
      </c>
      <c r="C84" s="8" t="s">
        <v>33</v>
      </c>
      <c r="D84" s="7" t="s">
        <v>16</v>
      </c>
      <c r="E84" s="9">
        <v>87.980999999999995</v>
      </c>
      <c r="F84" s="10">
        <v>0</v>
      </c>
      <c r="G84" s="10">
        <v>30045.96</v>
      </c>
      <c r="H84" s="10">
        <v>0</v>
      </c>
      <c r="I84" s="10">
        <f t="shared" si="4"/>
        <v>0</v>
      </c>
      <c r="J84" s="10">
        <f t="shared" si="5"/>
        <v>2643473.6067599999</v>
      </c>
      <c r="K84" s="10">
        <f t="shared" si="6"/>
        <v>0</v>
      </c>
      <c r="L84" s="10">
        <f t="shared" si="7"/>
        <v>2643473.6067599999</v>
      </c>
    </row>
    <row r="85" spans="1:12" ht="29.25" customHeight="1" x14ac:dyDescent="0.15">
      <c r="A85" s="6">
        <f>'[1]Công trình'!A349</f>
        <v>78</v>
      </c>
      <c r="B85" s="7" t="str">
        <f>'[1]Công trình'!E349</f>
        <v>AB.11313</v>
      </c>
      <c r="C85" s="8" t="s">
        <v>59</v>
      </c>
      <c r="D85" s="7" t="s">
        <v>28</v>
      </c>
      <c r="E85" s="9">
        <v>5.8410000000000002</v>
      </c>
      <c r="F85" s="10">
        <v>0</v>
      </c>
      <c r="G85" s="10">
        <v>310474.92</v>
      </c>
      <c r="H85" s="10">
        <v>0</v>
      </c>
      <c r="I85" s="10">
        <f t="shared" si="4"/>
        <v>0</v>
      </c>
      <c r="J85" s="10">
        <f t="shared" si="5"/>
        <v>1813484.0077199999</v>
      </c>
      <c r="K85" s="10">
        <f t="shared" si="6"/>
        <v>0</v>
      </c>
      <c r="L85" s="10">
        <f t="shared" si="7"/>
        <v>1813484.0077199999</v>
      </c>
    </row>
    <row r="86" spans="1:12" ht="42" customHeight="1" x14ac:dyDescent="0.15">
      <c r="A86" s="6">
        <f>'[1]Công trình'!A351</f>
        <v>79</v>
      </c>
      <c r="B86" s="7" t="str">
        <f>'[1]Công trình'!E351</f>
        <v>BB.41110</v>
      </c>
      <c r="C86" s="8" t="s">
        <v>60</v>
      </c>
      <c r="D86" s="7" t="s">
        <v>53</v>
      </c>
      <c r="E86" s="9">
        <v>0.64900000000000002</v>
      </c>
      <c r="F86" s="10">
        <v>18518696.274459001</v>
      </c>
      <c r="G86" s="10">
        <v>2648499</v>
      </c>
      <c r="H86" s="10">
        <v>0</v>
      </c>
      <c r="I86" s="10">
        <f t="shared" si="4"/>
        <v>12018633.882123891</v>
      </c>
      <c r="J86" s="10">
        <f t="shared" si="5"/>
        <v>1718875.851</v>
      </c>
      <c r="K86" s="10">
        <f t="shared" si="6"/>
        <v>0</v>
      </c>
      <c r="L86" s="10">
        <f t="shared" si="7"/>
        <v>13737509.733123891</v>
      </c>
    </row>
    <row r="87" spans="1:12" ht="16.5" customHeight="1" x14ac:dyDescent="0.15">
      <c r="A87" s="6">
        <f>'[1]Công trình'!A353</f>
        <v>80</v>
      </c>
      <c r="B87" s="7" t="str">
        <f>'[1]Công trình'!E353</f>
        <v>TT</v>
      </c>
      <c r="C87" s="35" t="s">
        <v>130</v>
      </c>
      <c r="D87" s="7" t="s">
        <v>61</v>
      </c>
      <c r="E87" s="9">
        <v>3</v>
      </c>
      <c r="F87" s="10">
        <v>450000</v>
      </c>
      <c r="G87" s="10">
        <v>300000</v>
      </c>
      <c r="H87" s="10">
        <v>0</v>
      </c>
      <c r="I87" s="10">
        <f t="shared" si="4"/>
        <v>1350000</v>
      </c>
      <c r="J87" s="10">
        <f t="shared" si="5"/>
        <v>900000</v>
      </c>
      <c r="K87" s="10">
        <f t="shared" si="6"/>
        <v>0</v>
      </c>
      <c r="L87" s="10">
        <f t="shared" si="7"/>
        <v>2250000</v>
      </c>
    </row>
    <row r="88" spans="1:12" ht="29.25" customHeight="1" x14ac:dyDescent="0.15">
      <c r="A88" s="6">
        <f>'[1]Công trình'!A355</f>
        <v>81</v>
      </c>
      <c r="B88" s="7" t="str">
        <f>'[1]Công trình'!E355</f>
        <v>AB.11413</v>
      </c>
      <c r="C88" s="8" t="s">
        <v>62</v>
      </c>
      <c r="D88" s="7" t="s">
        <v>28</v>
      </c>
      <c r="E88" s="9">
        <v>23.004000000000001</v>
      </c>
      <c r="F88" s="10">
        <v>0</v>
      </c>
      <c r="G88" s="10">
        <v>475727.69999999995</v>
      </c>
      <c r="H88" s="10">
        <v>0</v>
      </c>
      <c r="I88" s="10">
        <f t="shared" si="4"/>
        <v>0</v>
      </c>
      <c r="J88" s="10">
        <f t="shared" si="5"/>
        <v>10943640.0108</v>
      </c>
      <c r="K88" s="10">
        <f t="shared" si="6"/>
        <v>0</v>
      </c>
      <c r="L88" s="10">
        <f t="shared" si="7"/>
        <v>10943640.0108</v>
      </c>
    </row>
    <row r="89" spans="1:12" ht="42" customHeight="1" x14ac:dyDescent="0.15">
      <c r="A89" s="6">
        <f>'[1]Công trình'!A359</f>
        <v>82</v>
      </c>
      <c r="B89" s="7" t="str">
        <f>'[1]Công trình'!E359</f>
        <v>AF.11111</v>
      </c>
      <c r="C89" s="35" t="s">
        <v>131</v>
      </c>
      <c r="D89" s="7" t="s">
        <v>28</v>
      </c>
      <c r="E89" s="9">
        <v>1.143</v>
      </c>
      <c r="F89" s="10">
        <v>1283822.75</v>
      </c>
      <c r="G89" s="10">
        <v>286990.05</v>
      </c>
      <c r="H89" s="10">
        <v>61384.953000000001</v>
      </c>
      <c r="I89" s="10">
        <f t="shared" si="4"/>
        <v>1467409.40325</v>
      </c>
      <c r="J89" s="10">
        <f t="shared" si="5"/>
        <v>328029.62715000001</v>
      </c>
      <c r="K89" s="10">
        <f t="shared" si="6"/>
        <v>70163.001279000004</v>
      </c>
      <c r="L89" s="10">
        <f t="shared" si="7"/>
        <v>1865602.031679</v>
      </c>
    </row>
    <row r="90" spans="1:12" ht="29.25" customHeight="1" x14ac:dyDescent="0.15">
      <c r="A90" s="6">
        <f>'[1]Công trình'!A362</f>
        <v>83</v>
      </c>
      <c r="B90" s="7" t="str">
        <f>'[1]Công trình'!E362</f>
        <v>AF.61110</v>
      </c>
      <c r="C90" s="35" t="s">
        <v>132</v>
      </c>
      <c r="D90" s="7" t="s">
        <v>38</v>
      </c>
      <c r="E90" s="9">
        <v>7.3999999999999996E-2</v>
      </c>
      <c r="F90" s="10">
        <v>14944150</v>
      </c>
      <c r="G90" s="10">
        <v>3152975</v>
      </c>
      <c r="H90" s="10">
        <v>127040</v>
      </c>
      <c r="I90" s="10">
        <f t="shared" si="4"/>
        <v>1105867.0999999999</v>
      </c>
      <c r="J90" s="10">
        <f t="shared" si="5"/>
        <v>233320.15</v>
      </c>
      <c r="K90" s="10">
        <f t="shared" si="6"/>
        <v>9400.9599999999991</v>
      </c>
      <c r="L90" s="10">
        <f t="shared" si="7"/>
        <v>1348588.2099999997</v>
      </c>
    </row>
    <row r="91" spans="1:12" ht="29.25" customHeight="1" x14ac:dyDescent="0.15">
      <c r="A91" s="6">
        <f>'[1]Công trình'!A365</f>
        <v>84</v>
      </c>
      <c r="B91" s="7" t="str">
        <f>'[1]Công trình'!E365</f>
        <v>AF.61120</v>
      </c>
      <c r="C91" s="35" t="s">
        <v>133</v>
      </c>
      <c r="D91" s="7" t="s">
        <v>38</v>
      </c>
      <c r="E91" s="9">
        <v>7.0999999999999994E-2</v>
      </c>
      <c r="F91" s="10">
        <v>15127835.52</v>
      </c>
      <c r="G91" s="10">
        <v>2249611</v>
      </c>
      <c r="H91" s="10">
        <v>625918.56000000006</v>
      </c>
      <c r="I91" s="10">
        <f t="shared" si="4"/>
        <v>1074076.3219199998</v>
      </c>
      <c r="J91" s="10">
        <f t="shared" si="5"/>
        <v>159722.38099999999</v>
      </c>
      <c r="K91" s="10">
        <f t="shared" si="6"/>
        <v>44440.21776</v>
      </c>
      <c r="L91" s="10">
        <f t="shared" si="7"/>
        <v>1278238.9206799997</v>
      </c>
    </row>
    <row r="92" spans="1:12" ht="29.25" customHeight="1" x14ac:dyDescent="0.15">
      <c r="A92" s="6">
        <f>'[1]Công trình'!A367</f>
        <v>85</v>
      </c>
      <c r="B92" s="7" t="str">
        <f>'[1]Công trình'!E367</f>
        <v>AF.81122</v>
      </c>
      <c r="C92" s="8" t="s">
        <v>63</v>
      </c>
      <c r="D92" s="7" t="s">
        <v>41</v>
      </c>
      <c r="E92" s="9">
        <v>0.26200000000000001</v>
      </c>
      <c r="F92" s="10">
        <v>4937183</v>
      </c>
      <c r="G92" s="10">
        <v>8711010</v>
      </c>
      <c r="H92" s="10">
        <v>0</v>
      </c>
      <c r="I92" s="10">
        <f t="shared" si="4"/>
        <v>1293541.946</v>
      </c>
      <c r="J92" s="10">
        <f t="shared" si="5"/>
        <v>2282284.62</v>
      </c>
      <c r="K92" s="10">
        <f t="shared" si="6"/>
        <v>0</v>
      </c>
      <c r="L92" s="10">
        <f t="shared" si="7"/>
        <v>3575826.5660000001</v>
      </c>
    </row>
    <row r="93" spans="1:12" ht="42" customHeight="1" x14ac:dyDescent="0.15">
      <c r="A93" s="6">
        <f>'[1]Công trình'!A371</f>
        <v>86</v>
      </c>
      <c r="B93" s="7" t="str">
        <f>'[1]Công trình'!E371</f>
        <v>AF.11213</v>
      </c>
      <c r="C93" s="8" t="s">
        <v>64</v>
      </c>
      <c r="D93" s="7" t="s">
        <v>28</v>
      </c>
      <c r="E93" s="9">
        <v>3.5910000000000002</v>
      </c>
      <c r="F93" s="10">
        <v>1473041.69625</v>
      </c>
      <c r="G93" s="10">
        <v>329904.45</v>
      </c>
      <c r="H93" s="10">
        <v>61796.133000000002</v>
      </c>
      <c r="I93" s="10">
        <f t="shared" si="4"/>
        <v>5289692.7312337505</v>
      </c>
      <c r="J93" s="10">
        <f t="shared" si="5"/>
        <v>1184686.8799500002</v>
      </c>
      <c r="K93" s="10">
        <f t="shared" si="6"/>
        <v>221909.91360300002</v>
      </c>
      <c r="L93" s="10">
        <f t="shared" si="7"/>
        <v>6696289.5247867508</v>
      </c>
    </row>
    <row r="94" spans="1:12" ht="16.5" customHeight="1" x14ac:dyDescent="0.15">
      <c r="A94" s="6">
        <f>'[1]Công trình'!A375</f>
        <v>87</v>
      </c>
      <c r="B94" s="7" t="str">
        <f>'[1]Công trình'!E375</f>
        <v>AB.13111</v>
      </c>
      <c r="C94" s="8" t="s">
        <v>65</v>
      </c>
      <c r="D94" s="7" t="s">
        <v>28</v>
      </c>
      <c r="E94" s="9">
        <v>18.27</v>
      </c>
      <c r="F94" s="10">
        <v>0</v>
      </c>
      <c r="G94" s="10">
        <v>140214.48000000001</v>
      </c>
      <c r="H94" s="10">
        <v>0</v>
      </c>
      <c r="I94" s="10">
        <f t="shared" si="4"/>
        <v>0</v>
      </c>
      <c r="J94" s="10">
        <f t="shared" si="5"/>
        <v>2561718.5496</v>
      </c>
      <c r="K94" s="10">
        <f t="shared" si="6"/>
        <v>0</v>
      </c>
      <c r="L94" s="10">
        <f t="shared" si="7"/>
        <v>2561718.5496</v>
      </c>
    </row>
    <row r="95" spans="1:12" ht="42" customHeight="1" x14ac:dyDescent="0.15">
      <c r="A95" s="6">
        <f>'[1]Công trình'!A378</f>
        <v>88</v>
      </c>
      <c r="B95" s="7" t="str">
        <f>'[1]Công trình'!E378</f>
        <v>AF.61511</v>
      </c>
      <c r="C95" s="8" t="s">
        <v>66</v>
      </c>
      <c r="D95" s="7" t="s">
        <v>38</v>
      </c>
      <c r="E95" s="9">
        <v>2.1000000000000001E-2</v>
      </c>
      <c r="F95" s="10">
        <v>14944150</v>
      </c>
      <c r="G95" s="10">
        <v>4513887</v>
      </c>
      <c r="H95" s="10">
        <v>127040</v>
      </c>
      <c r="I95" s="10">
        <f t="shared" si="4"/>
        <v>313827.15000000002</v>
      </c>
      <c r="J95" s="10">
        <f t="shared" si="5"/>
        <v>94791.627000000008</v>
      </c>
      <c r="K95" s="10">
        <f t="shared" si="6"/>
        <v>2667.84</v>
      </c>
      <c r="L95" s="10">
        <f t="shared" si="7"/>
        <v>411286.61700000003</v>
      </c>
    </row>
    <row r="96" spans="1:12" ht="42" customHeight="1" x14ac:dyDescent="0.15">
      <c r="A96" s="6">
        <f>'[1]Công trình'!A380</f>
        <v>89</v>
      </c>
      <c r="B96" s="7" t="str">
        <f>'[1]Công trình'!E380</f>
        <v>AF.61521</v>
      </c>
      <c r="C96" s="8" t="s">
        <v>67</v>
      </c>
      <c r="D96" s="7" t="s">
        <v>38</v>
      </c>
      <c r="E96" s="9">
        <v>0.15</v>
      </c>
      <c r="F96" s="10">
        <v>15129144.6</v>
      </c>
      <c r="G96" s="10">
        <v>2710092</v>
      </c>
      <c r="H96" s="10">
        <v>632004.02899999998</v>
      </c>
      <c r="I96" s="10">
        <f t="shared" si="4"/>
        <v>2269371.69</v>
      </c>
      <c r="J96" s="10">
        <f t="shared" si="5"/>
        <v>406513.8</v>
      </c>
      <c r="K96" s="10">
        <f t="shared" si="6"/>
        <v>94800.604349999994</v>
      </c>
      <c r="L96" s="10">
        <f t="shared" si="7"/>
        <v>2770686.0943499999</v>
      </c>
    </row>
    <row r="97" spans="1:12" ht="16.5" customHeight="1" x14ac:dyDescent="0.15">
      <c r="A97" s="6">
        <f>'[1]Công trình'!A382</f>
        <v>90</v>
      </c>
      <c r="B97" s="7" t="str">
        <f>'[1]Công trình'!E382</f>
        <v>AF.81141</v>
      </c>
      <c r="C97" s="8" t="s">
        <v>68</v>
      </c>
      <c r="D97" s="7" t="s">
        <v>41</v>
      </c>
      <c r="E97" s="9">
        <v>0.107</v>
      </c>
      <c r="F97" s="10">
        <v>6318964</v>
      </c>
      <c r="G97" s="10">
        <v>8065750</v>
      </c>
      <c r="H97" s="10">
        <v>0</v>
      </c>
      <c r="I97" s="10">
        <f t="shared" si="4"/>
        <v>676129.14800000004</v>
      </c>
      <c r="J97" s="10">
        <f t="shared" si="5"/>
        <v>863035.25</v>
      </c>
      <c r="K97" s="10">
        <f t="shared" si="6"/>
        <v>0</v>
      </c>
      <c r="L97" s="10">
        <f t="shared" si="7"/>
        <v>1539164.398</v>
      </c>
    </row>
    <row r="98" spans="1:12" ht="42" customHeight="1" x14ac:dyDescent="0.15">
      <c r="A98" s="6">
        <f>'[1]Công trình'!A384</f>
        <v>91</v>
      </c>
      <c r="B98" s="7" t="str">
        <f>'[1]Công trình'!E384</f>
        <v>AF.12313</v>
      </c>
      <c r="C98" s="35" t="s">
        <v>134</v>
      </c>
      <c r="D98" s="7" t="s">
        <v>28</v>
      </c>
      <c r="E98" s="9">
        <v>1.0680000000000001</v>
      </c>
      <c r="F98" s="10">
        <v>1473041.69625</v>
      </c>
      <c r="G98" s="10">
        <v>716134.04999999993</v>
      </c>
      <c r="H98" s="10">
        <v>90222.89499999999</v>
      </c>
      <c r="I98" s="10">
        <f t="shared" si="4"/>
        <v>1573208.5315950001</v>
      </c>
      <c r="J98" s="10">
        <f t="shared" si="5"/>
        <v>764831.16539999994</v>
      </c>
      <c r="K98" s="10">
        <f t="shared" si="6"/>
        <v>96358.051859999992</v>
      </c>
      <c r="L98" s="10">
        <f t="shared" si="7"/>
        <v>2434397.7488549999</v>
      </c>
    </row>
    <row r="99" spans="1:12" ht="42" customHeight="1" x14ac:dyDescent="0.15">
      <c r="A99" s="6">
        <f>'[1]Công trình'!A386</f>
        <v>92</v>
      </c>
      <c r="B99" s="7" t="str">
        <f>'[1]Công trình'!E386</f>
        <v>AF.61411</v>
      </c>
      <c r="C99" s="35" t="s">
        <v>135</v>
      </c>
      <c r="D99" s="7" t="s">
        <v>38</v>
      </c>
      <c r="E99" s="9">
        <v>4.0000000000000001E-3</v>
      </c>
      <c r="F99" s="10">
        <v>14944150</v>
      </c>
      <c r="G99" s="10">
        <v>4147262</v>
      </c>
      <c r="H99" s="10">
        <v>127040</v>
      </c>
      <c r="I99" s="10">
        <f t="shared" si="4"/>
        <v>59776.6</v>
      </c>
      <c r="J99" s="10">
        <f t="shared" si="5"/>
        <v>16589.047999999999</v>
      </c>
      <c r="K99" s="10">
        <f t="shared" si="6"/>
        <v>508.16</v>
      </c>
      <c r="L99" s="10">
        <f t="shared" si="7"/>
        <v>76873.808000000005</v>
      </c>
    </row>
    <row r="100" spans="1:12" ht="42" customHeight="1" x14ac:dyDescent="0.15">
      <c r="A100" s="6">
        <f>'[1]Công trình'!A389</f>
        <v>93</v>
      </c>
      <c r="B100" s="7" t="str">
        <f>'[1]Công trình'!E389</f>
        <v>AF.61421</v>
      </c>
      <c r="C100" s="35" t="s">
        <v>136</v>
      </c>
      <c r="D100" s="7" t="s">
        <v>38</v>
      </c>
      <c r="E100" s="9">
        <v>6.7000000000000004E-2</v>
      </c>
      <c r="F100" s="10">
        <v>15131762.76</v>
      </c>
      <c r="G100" s="10">
        <v>2704226</v>
      </c>
      <c r="H100" s="10">
        <v>644643.07999999996</v>
      </c>
      <c r="I100" s="10">
        <f t="shared" si="4"/>
        <v>1013828.1049200001</v>
      </c>
      <c r="J100" s="10">
        <f t="shared" si="5"/>
        <v>181183.14200000002</v>
      </c>
      <c r="K100" s="10">
        <f t="shared" si="6"/>
        <v>43191.086360000001</v>
      </c>
      <c r="L100" s="10">
        <f t="shared" si="7"/>
        <v>1238202.3332800001</v>
      </c>
    </row>
    <row r="101" spans="1:12" ht="29.25" customHeight="1" x14ac:dyDescent="0.15">
      <c r="A101" s="6">
        <f>'[1]Công trình'!A392</f>
        <v>94</v>
      </c>
      <c r="B101" s="7" t="str">
        <f>'[1]Công trình'!E392</f>
        <v>AF.81132</v>
      </c>
      <c r="C101" s="8" t="s">
        <v>69</v>
      </c>
      <c r="D101" s="7" t="s">
        <v>41</v>
      </c>
      <c r="E101" s="9">
        <v>0.111</v>
      </c>
      <c r="F101" s="10">
        <v>5169483</v>
      </c>
      <c r="G101" s="10">
        <v>9356270</v>
      </c>
      <c r="H101" s="10">
        <v>0</v>
      </c>
      <c r="I101" s="10">
        <f t="shared" si="4"/>
        <v>573812.61300000001</v>
      </c>
      <c r="J101" s="10">
        <f t="shared" si="5"/>
        <v>1038545.97</v>
      </c>
      <c r="K101" s="10">
        <f t="shared" si="6"/>
        <v>0</v>
      </c>
      <c r="L101" s="10">
        <f t="shared" si="7"/>
        <v>1612358.5830000001</v>
      </c>
    </row>
    <row r="102" spans="1:12" ht="42" customHeight="1" x14ac:dyDescent="0.15">
      <c r="A102" s="6">
        <f>'[1]Công trình'!A395</f>
        <v>95</v>
      </c>
      <c r="B102" s="7" t="str">
        <f>'[1]Công trình'!E395</f>
        <v>AF.12213</v>
      </c>
      <c r="C102" s="35" t="s">
        <v>137</v>
      </c>
      <c r="D102" s="7" t="s">
        <v>28</v>
      </c>
      <c r="E102" s="9">
        <v>0.48399999999999999</v>
      </c>
      <c r="F102" s="10">
        <v>1531379.98125</v>
      </c>
      <c r="G102" s="10">
        <v>923895</v>
      </c>
      <c r="H102" s="10">
        <v>90222.89499999999</v>
      </c>
      <c r="I102" s="10">
        <f t="shared" si="4"/>
        <v>741187.91092499997</v>
      </c>
      <c r="J102" s="10">
        <f t="shared" si="5"/>
        <v>447165.18</v>
      </c>
      <c r="K102" s="10">
        <f t="shared" si="6"/>
        <v>43667.881179999997</v>
      </c>
      <c r="L102" s="10">
        <f t="shared" si="7"/>
        <v>1232020.9721049999</v>
      </c>
    </row>
    <row r="103" spans="1:12" ht="42" customHeight="1" x14ac:dyDescent="0.15">
      <c r="A103" s="6">
        <f>'[1]Công trình'!A398</f>
        <v>96</v>
      </c>
      <c r="B103" s="7" t="str">
        <f>'[1]Công trình'!E398</f>
        <v>AE.52213</v>
      </c>
      <c r="C103" s="35" t="s">
        <v>138</v>
      </c>
      <c r="D103" s="7" t="s">
        <v>28</v>
      </c>
      <c r="E103" s="9">
        <v>6.2309999999999999</v>
      </c>
      <c r="F103" s="10">
        <v>2549034.2062499998</v>
      </c>
      <c r="G103" s="10">
        <v>703920</v>
      </c>
      <c r="H103" s="10">
        <v>12902.214</v>
      </c>
      <c r="I103" s="10">
        <f t="shared" si="4"/>
        <v>15883032.139143748</v>
      </c>
      <c r="J103" s="10">
        <f t="shared" si="5"/>
        <v>4386125.5199999996</v>
      </c>
      <c r="K103" s="10">
        <f t="shared" si="6"/>
        <v>80393.695433999994</v>
      </c>
      <c r="L103" s="10">
        <f t="shared" si="7"/>
        <v>20349551.354577746</v>
      </c>
    </row>
    <row r="104" spans="1:12" ht="29.25" customHeight="1" x14ac:dyDescent="0.15">
      <c r="A104" s="6">
        <f>'[1]Công trình'!A403</f>
        <v>97</v>
      </c>
      <c r="B104" s="7" t="str">
        <f>'[1]Công trình'!E403</f>
        <v>AK.22133</v>
      </c>
      <c r="C104" s="35" t="s">
        <v>139</v>
      </c>
      <c r="D104" s="7" t="s">
        <v>16</v>
      </c>
      <c r="E104" s="9">
        <v>146.661</v>
      </c>
      <c r="F104" s="10">
        <v>34385.848875000003</v>
      </c>
      <c r="G104" s="10">
        <v>181479.44999999998</v>
      </c>
      <c r="H104" s="10">
        <v>1323.3040000000001</v>
      </c>
      <c r="I104" s="10">
        <f t="shared" si="4"/>
        <v>5043062.9818563759</v>
      </c>
      <c r="J104" s="10">
        <f t="shared" si="5"/>
        <v>26615957.616449997</v>
      </c>
      <c r="K104" s="10">
        <f t="shared" si="6"/>
        <v>194077.08794400003</v>
      </c>
      <c r="L104" s="10">
        <f t="shared" si="7"/>
        <v>31853097.686250374</v>
      </c>
    </row>
    <row r="105" spans="1:12" ht="16.5" customHeight="1" x14ac:dyDescent="0.15">
      <c r="A105" s="6">
        <f>'[1]Công trình'!A411</f>
        <v>98</v>
      </c>
      <c r="B105" s="7" t="str">
        <f>'[1]Công trình'!E411</f>
        <v>AI.11531</v>
      </c>
      <c r="C105" s="35" t="s">
        <v>140</v>
      </c>
      <c r="D105" s="7" t="s">
        <v>16</v>
      </c>
      <c r="E105" s="9">
        <v>38.966000000000001</v>
      </c>
      <c r="F105" s="10">
        <v>337095.95429999998</v>
      </c>
      <c r="G105" s="10">
        <v>334304.25</v>
      </c>
      <c r="H105" s="10">
        <v>84260.34</v>
      </c>
      <c r="I105" s="10">
        <f t="shared" si="4"/>
        <v>13135280.9552538</v>
      </c>
      <c r="J105" s="10">
        <f t="shared" si="5"/>
        <v>13026499.4055</v>
      </c>
      <c r="K105" s="10">
        <f t="shared" si="6"/>
        <v>3283288.4084399999</v>
      </c>
      <c r="L105" s="10">
        <f t="shared" si="7"/>
        <v>29445068.769193802</v>
      </c>
    </row>
    <row r="106" spans="1:12" ht="16.5" customHeight="1" x14ac:dyDescent="0.15">
      <c r="A106" s="6">
        <f>'[1]Công trình'!A414</f>
        <v>99</v>
      </c>
      <c r="B106" s="7" t="str">
        <f>'[1]Công trình'!E414</f>
        <v>AI.11511</v>
      </c>
      <c r="C106" s="35" t="s">
        <v>141</v>
      </c>
      <c r="D106" s="7" t="s">
        <v>16</v>
      </c>
      <c r="E106" s="9">
        <v>88.3</v>
      </c>
      <c r="F106" s="10">
        <v>258256.77959999998</v>
      </c>
      <c r="G106" s="10">
        <v>261075.69999999998</v>
      </c>
      <c r="H106" s="10">
        <v>56173.56</v>
      </c>
      <c r="I106" s="10">
        <f t="shared" si="4"/>
        <v>22804073.638679996</v>
      </c>
      <c r="J106" s="10">
        <f t="shared" si="5"/>
        <v>23052984.309999999</v>
      </c>
      <c r="K106" s="10">
        <f t="shared" si="6"/>
        <v>4960125.3479999993</v>
      </c>
      <c r="L106" s="10">
        <f t="shared" si="7"/>
        <v>50817183.296679996</v>
      </c>
    </row>
    <row r="107" spans="1:12" ht="16.5" customHeight="1" x14ac:dyDescent="0.15">
      <c r="A107" s="6">
        <f>'[1]Công trình'!A416</f>
        <v>100</v>
      </c>
      <c r="B107" s="7" t="str">
        <f>'[1]Công trình'!E416</f>
        <v>AI.63211</v>
      </c>
      <c r="C107" s="35" t="s">
        <v>70</v>
      </c>
      <c r="D107" s="7" t="s">
        <v>16</v>
      </c>
      <c r="E107" s="9">
        <v>127.26600000000001</v>
      </c>
      <c r="F107" s="10">
        <v>8943.3644999999997</v>
      </c>
      <c r="G107" s="10">
        <v>127354</v>
      </c>
      <c r="H107" s="10">
        <v>32767.910000000003</v>
      </c>
      <c r="I107" s="10">
        <f t="shared" si="4"/>
        <v>1138186.226457</v>
      </c>
      <c r="J107" s="10">
        <f t="shared" si="5"/>
        <v>16207834.164000001</v>
      </c>
      <c r="K107" s="10">
        <f t="shared" si="6"/>
        <v>4170240.8340600007</v>
      </c>
      <c r="L107" s="10">
        <f t="shared" si="7"/>
        <v>21516261.224517003</v>
      </c>
    </row>
    <row r="108" spans="1:12" ht="16.5" customHeight="1" x14ac:dyDescent="0.15">
      <c r="A108" s="6">
        <f>'[1]Công trình'!A420</f>
        <v>101</v>
      </c>
      <c r="B108" s="7" t="str">
        <f>'[1]Công trình'!E420</f>
        <v>AI.11541</v>
      </c>
      <c r="C108" s="35" t="s">
        <v>142</v>
      </c>
      <c r="D108" s="7" t="s">
        <v>16</v>
      </c>
      <c r="E108" s="9">
        <v>10.08</v>
      </c>
      <c r="F108" s="10">
        <v>378828.78029999993</v>
      </c>
      <c r="G108" s="10">
        <v>378878.14999999997</v>
      </c>
      <c r="H108" s="10">
        <v>126390.51000000001</v>
      </c>
      <c r="I108" s="10">
        <f t="shared" si="4"/>
        <v>3818594.1054239995</v>
      </c>
      <c r="J108" s="10">
        <f t="shared" si="5"/>
        <v>3819091.7519999999</v>
      </c>
      <c r="K108" s="10">
        <f t="shared" si="6"/>
        <v>1274016.3408000001</v>
      </c>
      <c r="L108" s="10">
        <f t="shared" si="7"/>
        <v>8911702.1982239988</v>
      </c>
    </row>
    <row r="109" spans="1:12" ht="16.5" customHeight="1" x14ac:dyDescent="0.15">
      <c r="A109" s="6">
        <f>'[1]Công trình'!A422</f>
        <v>102</v>
      </c>
      <c r="B109" s="7" t="str">
        <f>'[1]Công trình'!E422</f>
        <v>AI.63121</v>
      </c>
      <c r="C109" s="8" t="s">
        <v>71</v>
      </c>
      <c r="D109" s="7" t="s">
        <v>16</v>
      </c>
      <c r="E109" s="9">
        <v>10.08</v>
      </c>
      <c r="F109" s="10">
        <v>6214</v>
      </c>
      <c r="G109" s="10">
        <v>95515.5</v>
      </c>
      <c r="H109" s="10">
        <v>0</v>
      </c>
      <c r="I109" s="10">
        <f t="shared" si="4"/>
        <v>62637.120000000003</v>
      </c>
      <c r="J109" s="10">
        <f t="shared" si="5"/>
        <v>962796.24</v>
      </c>
      <c r="K109" s="10">
        <f t="shared" si="6"/>
        <v>0</v>
      </c>
      <c r="L109" s="10">
        <f t="shared" si="7"/>
        <v>1025433.36</v>
      </c>
    </row>
    <row r="110" spans="1:12" ht="29.25" customHeight="1" x14ac:dyDescent="0.15">
      <c r="A110" s="6">
        <f>'[1]Công trình'!A424</f>
        <v>103</v>
      </c>
      <c r="B110" s="7" t="str">
        <f>'[1]Công trình'!E424</f>
        <v>BA.14402</v>
      </c>
      <c r="C110" s="35" t="s">
        <v>143</v>
      </c>
      <c r="D110" s="7" t="s">
        <v>51</v>
      </c>
      <c r="E110" s="9">
        <v>30</v>
      </c>
      <c r="F110" s="10">
        <v>8957.0280000000002</v>
      </c>
      <c r="G110" s="10">
        <v>43995</v>
      </c>
      <c r="H110" s="10">
        <v>153.63</v>
      </c>
      <c r="I110" s="10">
        <f t="shared" si="4"/>
        <v>268710.84000000003</v>
      </c>
      <c r="J110" s="10">
        <f t="shared" si="5"/>
        <v>1319850</v>
      </c>
      <c r="K110" s="10">
        <f t="shared" si="6"/>
        <v>4608.8999999999996</v>
      </c>
      <c r="L110" s="10">
        <f t="shared" si="7"/>
        <v>1593169.74</v>
      </c>
    </row>
    <row r="111" spans="1:12" ht="16.5" customHeight="1" x14ac:dyDescent="0.15">
      <c r="A111" s="6">
        <f>'[1]Công trình'!A426</f>
        <v>104</v>
      </c>
      <c r="B111" s="7" t="str">
        <f>'[1]Công trình'!E426</f>
        <v>BA.16104</v>
      </c>
      <c r="C111" s="34" t="s">
        <v>72</v>
      </c>
      <c r="D111" s="7" t="s">
        <v>51</v>
      </c>
      <c r="E111" s="9">
        <v>60</v>
      </c>
      <c r="F111" s="10">
        <v>31443.067500000001</v>
      </c>
      <c r="G111" s="10">
        <v>7919.1</v>
      </c>
      <c r="H111" s="10">
        <v>0</v>
      </c>
      <c r="I111" s="10">
        <f t="shared" si="4"/>
        <v>1886584.05</v>
      </c>
      <c r="J111" s="10">
        <f t="shared" si="5"/>
        <v>475146</v>
      </c>
      <c r="K111" s="10">
        <f t="shared" si="6"/>
        <v>0</v>
      </c>
      <c r="L111" s="10">
        <f t="shared" si="7"/>
        <v>2361730.0499999998</v>
      </c>
    </row>
    <row r="112" spans="1:12" ht="29.25" customHeight="1" x14ac:dyDescent="0.15">
      <c r="A112" s="6">
        <f>'[1]Công trình'!A428</f>
        <v>105</v>
      </c>
      <c r="B112" s="7" t="str">
        <f>'[1]Công trình'!E428</f>
        <v>BA.18202</v>
      </c>
      <c r="C112" s="35" t="s">
        <v>144</v>
      </c>
      <c r="D112" s="7" t="s">
        <v>48</v>
      </c>
      <c r="E112" s="9">
        <v>1</v>
      </c>
      <c r="F112" s="10">
        <v>105884</v>
      </c>
      <c r="G112" s="10">
        <v>43995</v>
      </c>
      <c r="H112" s="10">
        <v>0</v>
      </c>
      <c r="I112" s="10">
        <f t="shared" si="4"/>
        <v>105884</v>
      </c>
      <c r="J112" s="10">
        <f t="shared" si="5"/>
        <v>43995</v>
      </c>
      <c r="K112" s="10">
        <f t="shared" si="6"/>
        <v>0</v>
      </c>
      <c r="L112" s="10">
        <f t="shared" si="7"/>
        <v>149879</v>
      </c>
    </row>
    <row r="113" spans="1:12" ht="29.25" customHeight="1" x14ac:dyDescent="0.15">
      <c r="A113" s="6">
        <f>'[1]Công trình'!A430</f>
        <v>106</v>
      </c>
      <c r="B113" s="7" t="str">
        <f>'[1]Công trình'!E430</f>
        <v>TT</v>
      </c>
      <c r="C113" s="35" t="s">
        <v>145</v>
      </c>
      <c r="D113" s="7" t="s">
        <v>23</v>
      </c>
      <c r="E113" s="9">
        <v>1</v>
      </c>
      <c r="F113" s="10">
        <v>16500000</v>
      </c>
      <c r="G113" s="10">
        <v>1000000</v>
      </c>
      <c r="H113" s="10">
        <v>0</v>
      </c>
      <c r="I113" s="10">
        <f t="shared" si="4"/>
        <v>16500000</v>
      </c>
      <c r="J113" s="10">
        <f t="shared" si="5"/>
        <v>1000000</v>
      </c>
      <c r="K113" s="10">
        <f t="shared" si="6"/>
        <v>0</v>
      </c>
      <c r="L113" s="10">
        <f t="shared" si="7"/>
        <v>17500000</v>
      </c>
    </row>
    <row r="114" spans="1:12" ht="29.25" customHeight="1" x14ac:dyDescent="0.15">
      <c r="A114" s="6">
        <f>'[1]Công trình'!A432</f>
        <v>107</v>
      </c>
      <c r="B114" s="7" t="str">
        <f>'[1]Công trình'!E432</f>
        <v>TT</v>
      </c>
      <c r="C114" s="35" t="s">
        <v>146</v>
      </c>
      <c r="D114" s="7" t="s">
        <v>51</v>
      </c>
      <c r="E114" s="9">
        <v>5.6</v>
      </c>
      <c r="F114" s="10">
        <v>300000</v>
      </c>
      <c r="G114" s="10">
        <v>70000</v>
      </c>
      <c r="H114" s="10">
        <v>0</v>
      </c>
      <c r="I114" s="10">
        <f t="shared" si="4"/>
        <v>1680000</v>
      </c>
      <c r="J114" s="10">
        <f t="shared" si="5"/>
        <v>392000</v>
      </c>
      <c r="K114" s="10">
        <f t="shared" si="6"/>
        <v>0</v>
      </c>
      <c r="L114" s="10">
        <f t="shared" si="7"/>
        <v>2072000</v>
      </c>
    </row>
    <row r="115" spans="1:12" ht="16.5" customHeight="1" x14ac:dyDescent="0.15">
      <c r="A115" s="6">
        <f>'[1]Công trình'!A434</f>
        <v>108</v>
      </c>
      <c r="B115" s="7" t="str">
        <f>'[1]Công trình'!E434</f>
        <v>AK.82510</v>
      </c>
      <c r="C115" s="35" t="s">
        <v>147</v>
      </c>
      <c r="D115" s="7" t="s">
        <v>16</v>
      </c>
      <c r="E115" s="9">
        <v>146.661</v>
      </c>
      <c r="F115" s="10">
        <v>10107.777</v>
      </c>
      <c r="G115" s="10">
        <v>26397</v>
      </c>
      <c r="H115" s="10">
        <v>0</v>
      </c>
      <c r="I115" s="10">
        <f t="shared" si="4"/>
        <v>1482416.6825969999</v>
      </c>
      <c r="J115" s="10">
        <f t="shared" si="5"/>
        <v>3871410.4169999999</v>
      </c>
      <c r="K115" s="10">
        <f t="shared" si="6"/>
        <v>0</v>
      </c>
      <c r="L115" s="10">
        <f t="shared" si="7"/>
        <v>5353827.0995969996</v>
      </c>
    </row>
    <row r="116" spans="1:12" ht="29.25" customHeight="1" x14ac:dyDescent="0.15">
      <c r="A116" s="6">
        <f>'[1]Công trình'!A442</f>
        <v>109</v>
      </c>
      <c r="B116" s="7" t="str">
        <f>'[1]Công trình'!E442</f>
        <v>AK.84114</v>
      </c>
      <c r="C116" s="35" t="s">
        <v>148</v>
      </c>
      <c r="D116" s="7" t="s">
        <v>16</v>
      </c>
      <c r="E116" s="9">
        <v>146.661</v>
      </c>
      <c r="F116" s="10">
        <v>55291.79754</v>
      </c>
      <c r="G116" s="10">
        <v>19357.8</v>
      </c>
      <c r="H116" s="10">
        <v>0</v>
      </c>
      <c r="I116" s="10">
        <f t="shared" si="4"/>
        <v>8109150.3190139402</v>
      </c>
      <c r="J116" s="10">
        <f t="shared" si="5"/>
        <v>2839034.3057999997</v>
      </c>
      <c r="K116" s="10">
        <f t="shared" si="6"/>
        <v>0</v>
      </c>
      <c r="L116" s="10">
        <f t="shared" si="7"/>
        <v>10948184.62481394</v>
      </c>
    </row>
    <row r="117" spans="1:12" ht="16.5" customHeight="1" x14ac:dyDescent="0.15">
      <c r="A117" s="6">
        <f>'[1]Công trình'!A444</f>
        <v>110</v>
      </c>
      <c r="B117" s="7" t="str">
        <f>'[1]Công trình'!E444</f>
        <v>SA.11811</v>
      </c>
      <c r="C117" s="8" t="s">
        <v>73</v>
      </c>
      <c r="D117" s="7" t="s">
        <v>16</v>
      </c>
      <c r="E117" s="9">
        <v>308.30799999999999</v>
      </c>
      <c r="F117" s="10">
        <v>0</v>
      </c>
      <c r="G117" s="10">
        <v>15022.98</v>
      </c>
      <c r="H117" s="10">
        <v>0</v>
      </c>
      <c r="I117" s="10">
        <f t="shared" si="4"/>
        <v>0</v>
      </c>
      <c r="J117" s="10">
        <f t="shared" si="5"/>
        <v>4631704.9178399993</v>
      </c>
      <c r="K117" s="10">
        <f t="shared" si="6"/>
        <v>0</v>
      </c>
      <c r="L117" s="10">
        <f t="shared" si="7"/>
        <v>4631704.9178399993</v>
      </c>
    </row>
    <row r="118" spans="1:12" ht="29.25" customHeight="1" x14ac:dyDescent="0.15">
      <c r="A118" s="6">
        <f>'[1]Công trình'!A450</f>
        <v>111</v>
      </c>
      <c r="B118" s="7" t="str">
        <f>'[1]Công trình'!E450</f>
        <v>AK.84224</v>
      </c>
      <c r="C118" s="35" t="s">
        <v>149</v>
      </c>
      <c r="D118" s="7" t="s">
        <v>16</v>
      </c>
      <c r="E118" s="9">
        <v>308.30799999999999</v>
      </c>
      <c r="F118" s="10">
        <v>69470.758289999998</v>
      </c>
      <c r="G118" s="10">
        <v>21410.899999999998</v>
      </c>
      <c r="H118" s="10">
        <v>0</v>
      </c>
      <c r="I118" s="10">
        <f t="shared" si="4"/>
        <v>21418390.54687332</v>
      </c>
      <c r="J118" s="10">
        <f t="shared" si="5"/>
        <v>6601151.7571999989</v>
      </c>
      <c r="K118" s="10">
        <f t="shared" si="6"/>
        <v>0</v>
      </c>
      <c r="L118" s="10">
        <f t="shared" si="7"/>
        <v>28019542.304073319</v>
      </c>
    </row>
    <row r="119" spans="1:12" ht="16.5" customHeight="1" x14ac:dyDescent="0.15">
      <c r="A119" s="6">
        <f>'[1]Công trình'!A452</f>
        <v>112</v>
      </c>
      <c r="B119" s="7" t="str">
        <f>'[1]Công trình'!E452</f>
        <v>SA.11824</v>
      </c>
      <c r="C119" s="8" t="s">
        <v>74</v>
      </c>
      <c r="D119" s="7" t="s">
        <v>16</v>
      </c>
      <c r="E119" s="9">
        <v>49.14</v>
      </c>
      <c r="F119" s="10">
        <v>0</v>
      </c>
      <c r="G119" s="10">
        <v>50076.600000000006</v>
      </c>
      <c r="H119" s="10">
        <v>0</v>
      </c>
      <c r="I119" s="10">
        <f t="shared" si="4"/>
        <v>0</v>
      </c>
      <c r="J119" s="10">
        <f t="shared" si="5"/>
        <v>2460764.1240000003</v>
      </c>
      <c r="K119" s="10">
        <f t="shared" si="6"/>
        <v>0</v>
      </c>
      <c r="L119" s="10">
        <f t="shared" si="7"/>
        <v>2460764.1240000003</v>
      </c>
    </row>
    <row r="120" spans="1:12" ht="29.25" customHeight="1" x14ac:dyDescent="0.15">
      <c r="A120" s="6">
        <f>'[1]Công trình'!A454</f>
        <v>113</v>
      </c>
      <c r="B120" s="7" t="str">
        <f>'[1]Công trình'!E454</f>
        <v>AK.83520</v>
      </c>
      <c r="C120" s="35" t="s">
        <v>97</v>
      </c>
      <c r="D120" s="7" t="s">
        <v>16</v>
      </c>
      <c r="E120" s="9">
        <v>235.53100000000001</v>
      </c>
      <c r="F120" s="10">
        <v>64267.31</v>
      </c>
      <c r="G120" s="10">
        <v>27570.2</v>
      </c>
      <c r="H120" s="10">
        <v>0</v>
      </c>
      <c r="I120" s="10">
        <f t="shared" si="4"/>
        <v>15136943.791610001</v>
      </c>
      <c r="J120" s="10">
        <f t="shared" si="5"/>
        <v>6493636.7762000002</v>
      </c>
      <c r="K120" s="10">
        <f t="shared" si="6"/>
        <v>0</v>
      </c>
      <c r="L120" s="10">
        <f t="shared" si="7"/>
        <v>21630580.567809999</v>
      </c>
    </row>
    <row r="121" spans="1:12" ht="29.25" customHeight="1" x14ac:dyDescent="0.15">
      <c r="A121" s="6">
        <f>'[1]Công trình'!A462</f>
        <v>114</v>
      </c>
      <c r="B121" s="7" t="str">
        <f>'[1]Công trình'!E462</f>
        <v>SA.11332</v>
      </c>
      <c r="C121" s="8" t="s">
        <v>27</v>
      </c>
      <c r="D121" s="7" t="s">
        <v>28</v>
      </c>
      <c r="E121" s="9">
        <v>5.16</v>
      </c>
      <c r="F121" s="10">
        <v>0</v>
      </c>
      <c r="G121" s="10">
        <v>317986.41000000003</v>
      </c>
      <c r="H121" s="10">
        <v>0</v>
      </c>
      <c r="I121" s="10">
        <f t="shared" si="4"/>
        <v>0</v>
      </c>
      <c r="J121" s="10">
        <f t="shared" si="5"/>
        <v>1640809.8756000001</v>
      </c>
      <c r="K121" s="10">
        <f t="shared" si="6"/>
        <v>0</v>
      </c>
      <c r="L121" s="10">
        <f t="shared" si="7"/>
        <v>1640809.8756000001</v>
      </c>
    </row>
    <row r="122" spans="1:12" s="17" customFormat="1" ht="16.5" x14ac:dyDescent="0.15">
      <c r="A122" s="11"/>
      <c r="B122" s="12" t="s">
        <v>9</v>
      </c>
      <c r="C122" s="13" t="s">
        <v>12</v>
      </c>
      <c r="D122" s="14"/>
      <c r="E122" s="15"/>
      <c r="F122" s="16"/>
      <c r="G122" s="16"/>
      <c r="H122" s="16"/>
      <c r="I122" s="16"/>
      <c r="J122" s="16"/>
      <c r="K122" s="16"/>
      <c r="L122" s="16"/>
    </row>
    <row r="123" spans="1:12" ht="16.5" customHeight="1" x14ac:dyDescent="0.15">
      <c r="A123" s="6">
        <f>'[1]Công trình'!A464</f>
        <v>115</v>
      </c>
      <c r="B123" s="7" t="str">
        <f>'[1]Công trình'!E464</f>
        <v>AB.11212</v>
      </c>
      <c r="C123" s="8" t="s">
        <v>75</v>
      </c>
      <c r="D123" s="7" t="s">
        <v>28</v>
      </c>
      <c r="E123" s="9">
        <v>22.33</v>
      </c>
      <c r="F123" s="10">
        <v>0</v>
      </c>
      <c r="G123" s="10">
        <v>155237.46</v>
      </c>
      <c r="H123" s="10">
        <v>0</v>
      </c>
      <c r="I123" s="10">
        <f t="shared" si="4"/>
        <v>0</v>
      </c>
      <c r="J123" s="10">
        <f t="shared" si="5"/>
        <v>3466452.4817999997</v>
      </c>
      <c r="K123" s="10">
        <f t="shared" si="6"/>
        <v>0</v>
      </c>
      <c r="L123" s="10">
        <f t="shared" si="7"/>
        <v>3466452.4817999997</v>
      </c>
    </row>
    <row r="124" spans="1:12" ht="16.5" customHeight="1" x14ac:dyDescent="0.15">
      <c r="A124" s="6">
        <f>'[1]Công trình'!A467</f>
        <v>116</v>
      </c>
      <c r="B124" s="7" t="str">
        <f>'[1]Công trình'!E467</f>
        <v>TT</v>
      </c>
      <c r="C124" s="8" t="s">
        <v>76</v>
      </c>
      <c r="D124" s="7" t="s">
        <v>16</v>
      </c>
      <c r="E124" s="9">
        <v>48.3</v>
      </c>
      <c r="F124" s="10">
        <v>0</v>
      </c>
      <c r="G124" s="10">
        <v>150000</v>
      </c>
      <c r="H124" s="10">
        <v>20000</v>
      </c>
      <c r="I124" s="10">
        <f t="shared" si="4"/>
        <v>0</v>
      </c>
      <c r="J124" s="10">
        <f t="shared" si="5"/>
        <v>7245000</v>
      </c>
      <c r="K124" s="10">
        <f t="shared" si="6"/>
        <v>966000</v>
      </c>
      <c r="L124" s="10">
        <f t="shared" si="7"/>
        <v>8211000</v>
      </c>
    </row>
    <row r="125" spans="1:12" ht="29.25" customHeight="1" x14ac:dyDescent="0.15">
      <c r="A125" s="6">
        <f>'[1]Công trình'!A469</f>
        <v>117</v>
      </c>
      <c r="B125" s="7" t="str">
        <f>'[1]Công trình'!E469</f>
        <v>AB.11413</v>
      </c>
      <c r="C125" s="8" t="s">
        <v>62</v>
      </c>
      <c r="D125" s="7" t="s">
        <v>28</v>
      </c>
      <c r="E125" s="9">
        <v>17.248000000000001</v>
      </c>
      <c r="F125" s="10">
        <v>0</v>
      </c>
      <c r="G125" s="10">
        <v>475727.69999999995</v>
      </c>
      <c r="H125" s="10">
        <v>0</v>
      </c>
      <c r="I125" s="10">
        <f t="shared" si="4"/>
        <v>0</v>
      </c>
      <c r="J125" s="10">
        <f t="shared" si="5"/>
        <v>8205351.3695999999</v>
      </c>
      <c r="K125" s="10">
        <f t="shared" si="6"/>
        <v>0</v>
      </c>
      <c r="L125" s="10">
        <f t="shared" si="7"/>
        <v>8205351.3695999999</v>
      </c>
    </row>
    <row r="126" spans="1:12" ht="42" customHeight="1" x14ac:dyDescent="0.15">
      <c r="A126" s="6">
        <f>'[1]Công trình'!A471</f>
        <v>118</v>
      </c>
      <c r="B126" s="7" t="str">
        <f>'[1]Công trình'!E471</f>
        <v>AF.11111</v>
      </c>
      <c r="C126" s="35" t="s">
        <v>131</v>
      </c>
      <c r="D126" s="7" t="s">
        <v>28</v>
      </c>
      <c r="E126" s="9">
        <v>1.1519999999999999</v>
      </c>
      <c r="F126" s="10">
        <v>1283822.75</v>
      </c>
      <c r="G126" s="10">
        <v>286990.05</v>
      </c>
      <c r="H126" s="10">
        <v>61384.953000000001</v>
      </c>
      <c r="I126" s="10">
        <f t="shared" si="4"/>
        <v>1478963.808</v>
      </c>
      <c r="J126" s="10">
        <f t="shared" si="5"/>
        <v>330612.53759999998</v>
      </c>
      <c r="K126" s="10">
        <f t="shared" si="6"/>
        <v>70715.465855999995</v>
      </c>
      <c r="L126" s="10">
        <f t="shared" si="7"/>
        <v>1880291.811456</v>
      </c>
    </row>
    <row r="127" spans="1:12" ht="29.25" customHeight="1" x14ac:dyDescent="0.15">
      <c r="A127" s="6">
        <f>'[1]Công trình'!A473</f>
        <v>119</v>
      </c>
      <c r="B127" s="7" t="str">
        <f>'[1]Công trình'!E473</f>
        <v>AF.81132</v>
      </c>
      <c r="C127" s="8" t="s">
        <v>69</v>
      </c>
      <c r="D127" s="7" t="s">
        <v>41</v>
      </c>
      <c r="E127" s="9">
        <v>0.14399999999999999</v>
      </c>
      <c r="F127" s="10">
        <v>5169483</v>
      </c>
      <c r="G127" s="10">
        <v>9356270</v>
      </c>
      <c r="H127" s="10">
        <v>0</v>
      </c>
      <c r="I127" s="10">
        <f t="shared" si="4"/>
        <v>744405.55199999991</v>
      </c>
      <c r="J127" s="10">
        <f t="shared" si="5"/>
        <v>1347302.88</v>
      </c>
      <c r="K127" s="10">
        <f t="shared" si="6"/>
        <v>0</v>
      </c>
      <c r="L127" s="10">
        <f t="shared" si="7"/>
        <v>2091708.4319999998</v>
      </c>
    </row>
    <row r="128" spans="1:12" ht="29.25" customHeight="1" x14ac:dyDescent="0.15">
      <c r="A128" s="6">
        <f>'[1]Công trình'!A476</f>
        <v>120</v>
      </c>
      <c r="B128" s="7" t="str">
        <f>'[1]Công trình'!E476</f>
        <v>AF.61120</v>
      </c>
      <c r="C128" s="35" t="s">
        <v>150</v>
      </c>
      <c r="D128" s="7" t="s">
        <v>38</v>
      </c>
      <c r="E128" s="9">
        <v>0.107</v>
      </c>
      <c r="F128" s="10">
        <v>15127835.52</v>
      </c>
      <c r="G128" s="10">
        <v>2249611</v>
      </c>
      <c r="H128" s="10">
        <v>625918.56000000006</v>
      </c>
      <c r="I128" s="10">
        <f t="shared" si="4"/>
        <v>1618678.4006399999</v>
      </c>
      <c r="J128" s="10">
        <f t="shared" si="5"/>
        <v>240708.37700000001</v>
      </c>
      <c r="K128" s="10">
        <f t="shared" si="6"/>
        <v>66973.285920000009</v>
      </c>
      <c r="L128" s="10">
        <f t="shared" si="7"/>
        <v>1926360.0635599999</v>
      </c>
    </row>
    <row r="129" spans="1:12" ht="42" customHeight="1" x14ac:dyDescent="0.15">
      <c r="A129" s="6">
        <f>'[1]Công trình'!A480</f>
        <v>121</v>
      </c>
      <c r="B129" s="7" t="str">
        <f>'[1]Công trình'!E480</f>
        <v>AF.11213</v>
      </c>
      <c r="C129" s="35" t="s">
        <v>151</v>
      </c>
      <c r="D129" s="7" t="s">
        <v>28</v>
      </c>
      <c r="E129" s="9">
        <v>2.04</v>
      </c>
      <c r="F129" s="10">
        <v>1473041.69625</v>
      </c>
      <c r="G129" s="10">
        <v>329904.45</v>
      </c>
      <c r="H129" s="10">
        <v>61796.133000000002</v>
      </c>
      <c r="I129" s="10">
        <f t="shared" si="4"/>
        <v>3005005.0603499999</v>
      </c>
      <c r="J129" s="10">
        <f t="shared" si="5"/>
        <v>673005.07799999998</v>
      </c>
      <c r="K129" s="10">
        <f t="shared" si="6"/>
        <v>126064.11132000001</v>
      </c>
      <c r="L129" s="10">
        <f t="shared" si="7"/>
        <v>3804074.2496699998</v>
      </c>
    </row>
    <row r="130" spans="1:12" ht="16.5" customHeight="1" x14ac:dyDescent="0.15">
      <c r="A130" s="6">
        <f>'[1]Công trình'!A483</f>
        <v>122</v>
      </c>
      <c r="B130" s="7" t="str">
        <f>'[1]Công trình'!E483</f>
        <v>TT</v>
      </c>
      <c r="C130" s="35" t="s">
        <v>152</v>
      </c>
      <c r="D130" s="7" t="s">
        <v>23</v>
      </c>
      <c r="E130" s="9">
        <v>32</v>
      </c>
      <c r="F130" s="10">
        <v>50000</v>
      </c>
      <c r="G130" s="10">
        <v>25000</v>
      </c>
      <c r="H130" s="10">
        <v>5000</v>
      </c>
      <c r="I130" s="10">
        <f t="shared" si="4"/>
        <v>1600000</v>
      </c>
      <c r="J130" s="10">
        <f t="shared" si="5"/>
        <v>800000</v>
      </c>
      <c r="K130" s="10">
        <f t="shared" si="6"/>
        <v>160000</v>
      </c>
      <c r="L130" s="10">
        <f t="shared" si="7"/>
        <v>2560000</v>
      </c>
    </row>
    <row r="131" spans="1:12" ht="29.25" customHeight="1" x14ac:dyDescent="0.15">
      <c r="A131" s="6">
        <f>'[1]Công trình'!A485</f>
        <v>123</v>
      </c>
      <c r="B131" s="7" t="str">
        <f>'[1]Công trình'!E485</f>
        <v>AB.13111</v>
      </c>
      <c r="C131" s="35" t="s">
        <v>165</v>
      </c>
      <c r="D131" s="7" t="s">
        <v>28</v>
      </c>
      <c r="E131" s="9">
        <v>14.055999999999999</v>
      </c>
      <c r="F131" s="10">
        <v>0</v>
      </c>
      <c r="G131" s="10">
        <v>140214.48000000001</v>
      </c>
      <c r="H131" s="10">
        <v>0</v>
      </c>
      <c r="I131" s="10">
        <f t="shared" si="4"/>
        <v>0</v>
      </c>
      <c r="J131" s="10">
        <f t="shared" si="5"/>
        <v>1970854.7308799999</v>
      </c>
      <c r="K131" s="10">
        <f t="shared" si="6"/>
        <v>0</v>
      </c>
      <c r="L131" s="10">
        <f t="shared" si="7"/>
        <v>1970854.7308799999</v>
      </c>
    </row>
    <row r="132" spans="1:12" ht="16.5" customHeight="1" x14ac:dyDescent="0.15">
      <c r="A132" s="6">
        <f>'[1]Công trình'!A488</f>
        <v>124</v>
      </c>
      <c r="B132" s="7" t="str">
        <f>'[1]Công trình'!E488</f>
        <v>AI.61111</v>
      </c>
      <c r="C132" s="35" t="s">
        <v>153</v>
      </c>
      <c r="D132" s="7" t="s">
        <v>38</v>
      </c>
      <c r="E132" s="9">
        <v>0.98699999999999999</v>
      </c>
      <c r="F132" s="10">
        <v>284630.84719999996</v>
      </c>
      <c r="G132" s="10">
        <v>3091518.35</v>
      </c>
      <c r="H132" s="10">
        <v>1939423.3311999999</v>
      </c>
      <c r="I132" s="10">
        <f t="shared" si="4"/>
        <v>280930.64618639997</v>
      </c>
      <c r="J132" s="10">
        <f t="shared" si="5"/>
        <v>3051328.6114500002</v>
      </c>
      <c r="K132" s="10">
        <f t="shared" si="6"/>
        <v>1914210.8278943999</v>
      </c>
      <c r="L132" s="10">
        <f t="shared" si="7"/>
        <v>5246470.0855307998</v>
      </c>
    </row>
    <row r="133" spans="1:12" ht="16.5" customHeight="1" x14ac:dyDescent="0.15">
      <c r="A133" s="6">
        <f>'[1]Công trình'!A490</f>
        <v>125</v>
      </c>
      <c r="B133" s="7" t="str">
        <f>'[1]Công trình'!E490</f>
        <v>AI.11221</v>
      </c>
      <c r="C133" s="8" t="s">
        <v>39</v>
      </c>
      <c r="D133" s="7" t="s">
        <v>38</v>
      </c>
      <c r="E133" s="9">
        <v>0.113</v>
      </c>
      <c r="F133" s="10">
        <v>16554679.2684</v>
      </c>
      <c r="G133" s="10">
        <v>1789323.7</v>
      </c>
      <c r="H133" s="10">
        <v>0</v>
      </c>
      <c r="I133" s="10">
        <f t="shared" si="4"/>
        <v>1870678.7573292002</v>
      </c>
      <c r="J133" s="10">
        <f t="shared" si="5"/>
        <v>202193.57810000001</v>
      </c>
      <c r="K133" s="10">
        <f t="shared" si="6"/>
        <v>0</v>
      </c>
      <c r="L133" s="10">
        <f t="shared" si="7"/>
        <v>2072872.3354292002</v>
      </c>
    </row>
    <row r="134" spans="1:12" ht="16.5" customHeight="1" x14ac:dyDescent="0.15">
      <c r="A134" s="6">
        <f>'[1]Công trình'!A492</f>
        <v>126</v>
      </c>
      <c r="B134" s="7" t="str">
        <f>'[1]Công trình'!E492</f>
        <v>AI.61131</v>
      </c>
      <c r="C134" s="35" t="s">
        <v>154</v>
      </c>
      <c r="D134" s="7" t="s">
        <v>38</v>
      </c>
      <c r="E134" s="9">
        <v>0.113</v>
      </c>
      <c r="F134" s="10">
        <v>425528.65500000003</v>
      </c>
      <c r="G134" s="10">
        <v>869191.05</v>
      </c>
      <c r="H134" s="10">
        <v>1850571.094</v>
      </c>
      <c r="I134" s="10">
        <f t="shared" si="4"/>
        <v>48084.738015000003</v>
      </c>
      <c r="J134" s="10">
        <f t="shared" si="5"/>
        <v>98218.588650000005</v>
      </c>
      <c r="K134" s="10">
        <f t="shared" si="6"/>
        <v>209114.53362200002</v>
      </c>
      <c r="L134" s="10">
        <f t="shared" si="7"/>
        <v>355417.86028700002</v>
      </c>
    </row>
    <row r="135" spans="1:12" ht="16.5" customHeight="1" x14ac:dyDescent="0.15">
      <c r="A135" s="6">
        <f>'[1]Công trình'!A494</f>
        <v>127</v>
      </c>
      <c r="B135" s="7" t="str">
        <f>'[1]Công trình'!E494</f>
        <v>AK.12222</v>
      </c>
      <c r="C135" s="35" t="s">
        <v>155</v>
      </c>
      <c r="D135" s="7" t="s">
        <v>41</v>
      </c>
      <c r="E135" s="9">
        <v>0.48299999999999998</v>
      </c>
      <c r="F135" s="10">
        <v>14139000</v>
      </c>
      <c r="G135" s="10">
        <v>1319850</v>
      </c>
      <c r="H135" s="10">
        <v>0</v>
      </c>
      <c r="I135" s="10">
        <f t="shared" ref="I135:I145" si="8">E135*F135</f>
        <v>6829137</v>
      </c>
      <c r="J135" s="10">
        <f t="shared" ref="J135:J145" si="9">E135*G135</f>
        <v>637487.54999999993</v>
      </c>
      <c r="K135" s="10">
        <f t="shared" ref="K135:K145" si="10">E135*H135</f>
        <v>0</v>
      </c>
      <c r="L135" s="10">
        <f t="shared" ref="L135:L145" si="11">(I135+J135+K135)</f>
        <v>7466624.5499999998</v>
      </c>
    </row>
    <row r="136" spans="1:12" ht="16.5" customHeight="1" x14ac:dyDescent="0.15">
      <c r="A136" s="6">
        <f>'[1]Công trình'!A496</f>
        <v>128</v>
      </c>
      <c r="B136" s="7" t="str">
        <f>'[1]Công trình'!E496</f>
        <v>TT</v>
      </c>
      <c r="C136" s="35" t="s">
        <v>156</v>
      </c>
      <c r="D136" s="7" t="s">
        <v>51</v>
      </c>
      <c r="E136" s="9">
        <v>14</v>
      </c>
      <c r="F136" s="10">
        <v>350000</v>
      </c>
      <c r="G136" s="10">
        <v>150000</v>
      </c>
      <c r="H136" s="10">
        <v>35000</v>
      </c>
      <c r="I136" s="10">
        <f t="shared" si="8"/>
        <v>4900000</v>
      </c>
      <c r="J136" s="10">
        <f t="shared" si="9"/>
        <v>2100000</v>
      </c>
      <c r="K136" s="10">
        <f t="shared" si="10"/>
        <v>490000</v>
      </c>
      <c r="L136" s="10">
        <f t="shared" si="11"/>
        <v>7490000</v>
      </c>
    </row>
    <row r="137" spans="1:12" ht="29.25" customHeight="1" x14ac:dyDescent="0.15">
      <c r="A137" s="6">
        <f>'[1]Công trình'!A498</f>
        <v>129</v>
      </c>
      <c r="B137" s="7" t="str">
        <f>'[1]Công trình'!E498</f>
        <v>AK.83520</v>
      </c>
      <c r="C137" s="35" t="s">
        <v>97</v>
      </c>
      <c r="D137" s="7" t="s">
        <v>16</v>
      </c>
      <c r="E137" s="9">
        <v>48.3</v>
      </c>
      <c r="F137" s="10">
        <v>64267.31</v>
      </c>
      <c r="G137" s="10">
        <v>27570.2</v>
      </c>
      <c r="H137" s="10">
        <v>0</v>
      </c>
      <c r="I137" s="10">
        <f t="shared" si="8"/>
        <v>3104111.0729999999</v>
      </c>
      <c r="J137" s="10">
        <f t="shared" si="9"/>
        <v>1331640.6599999999</v>
      </c>
      <c r="K137" s="10">
        <f t="shared" si="10"/>
        <v>0</v>
      </c>
      <c r="L137" s="10">
        <f t="shared" si="11"/>
        <v>4435751.733</v>
      </c>
    </row>
    <row r="138" spans="1:12" ht="16.5" customHeight="1" x14ac:dyDescent="0.15">
      <c r="A138" s="6">
        <f>'[1]Công trình'!A500</f>
        <v>130</v>
      </c>
      <c r="B138" s="7" t="str">
        <f>'[1]Công trình'!E500</f>
        <v>TT</v>
      </c>
      <c r="C138" s="8" t="s">
        <v>77</v>
      </c>
      <c r="D138" s="7" t="s">
        <v>78</v>
      </c>
      <c r="E138" s="9">
        <v>1</v>
      </c>
      <c r="F138" s="10">
        <v>0</v>
      </c>
      <c r="G138" s="10">
        <v>500000</v>
      </c>
      <c r="H138" s="10">
        <v>2500000</v>
      </c>
      <c r="I138" s="10">
        <f t="shared" si="8"/>
        <v>0</v>
      </c>
      <c r="J138" s="10">
        <f t="shared" si="9"/>
        <v>500000</v>
      </c>
      <c r="K138" s="10">
        <f t="shared" si="10"/>
        <v>2500000</v>
      </c>
      <c r="L138" s="10">
        <f t="shared" si="11"/>
        <v>3000000</v>
      </c>
    </row>
    <row r="139" spans="1:12" ht="29.25" customHeight="1" x14ac:dyDescent="0.15">
      <c r="A139" s="6">
        <f>'[1]Công trình'!A502</f>
        <v>131</v>
      </c>
      <c r="B139" s="7" t="str">
        <f>'[1]Công trình'!E502</f>
        <v>AB.21133</v>
      </c>
      <c r="C139" s="8" t="s">
        <v>79</v>
      </c>
      <c r="D139" s="7" t="s">
        <v>80</v>
      </c>
      <c r="E139" s="9">
        <v>3.57</v>
      </c>
      <c r="F139" s="10">
        <v>0</v>
      </c>
      <c r="G139" s="10">
        <v>155237.46</v>
      </c>
      <c r="H139" s="10">
        <v>1324668.047</v>
      </c>
      <c r="I139" s="10">
        <f t="shared" si="8"/>
        <v>0</v>
      </c>
      <c r="J139" s="10">
        <f t="shared" si="9"/>
        <v>554197.73219999997</v>
      </c>
      <c r="K139" s="10">
        <f t="shared" si="10"/>
        <v>4729064.9277900001</v>
      </c>
      <c r="L139" s="10">
        <f t="shared" si="11"/>
        <v>5283262.6599899996</v>
      </c>
    </row>
    <row r="140" spans="1:12" ht="35.25" customHeight="1" x14ac:dyDescent="0.15">
      <c r="A140" s="6">
        <f>'[1]Công trình'!A504</f>
        <v>132</v>
      </c>
      <c r="B140" s="7" t="str">
        <f>'[1]Công trình'!E504</f>
        <v>AF.11313</v>
      </c>
      <c r="C140" s="35" t="s">
        <v>157</v>
      </c>
      <c r="D140" s="7" t="s">
        <v>28</v>
      </c>
      <c r="E140" s="9">
        <v>358.03899999999999</v>
      </c>
      <c r="F140" s="10">
        <v>1473041.69625</v>
      </c>
      <c r="G140" s="10">
        <v>319175.84999999998</v>
      </c>
      <c r="H140" s="10">
        <v>61384.953000000001</v>
      </c>
      <c r="I140" s="10">
        <f t="shared" si="8"/>
        <v>527406375.88365376</v>
      </c>
      <c r="J140" s="10">
        <f t="shared" si="9"/>
        <v>114277402.15814999</v>
      </c>
      <c r="K140" s="10">
        <f t="shared" si="10"/>
        <v>21978207.187167</v>
      </c>
      <c r="L140" s="10">
        <f t="shared" si="11"/>
        <v>663661985.22897077</v>
      </c>
    </row>
    <row r="141" spans="1:12" ht="16.5" customHeight="1" x14ac:dyDescent="0.15">
      <c r="A141" s="6">
        <f>'[1]Công trình'!A520</f>
        <v>133</v>
      </c>
      <c r="B141" s="7" t="str">
        <f>'[1]Công trình'!E520</f>
        <v>TT</v>
      </c>
      <c r="C141" s="8" t="s">
        <v>81</v>
      </c>
      <c r="D141" s="7" t="s">
        <v>16</v>
      </c>
      <c r="E141" s="9">
        <v>1210.2149999999999</v>
      </c>
      <c r="F141" s="10">
        <v>0</v>
      </c>
      <c r="G141" s="10">
        <v>20000</v>
      </c>
      <c r="H141" s="10">
        <v>35000</v>
      </c>
      <c r="I141" s="10">
        <f t="shared" si="8"/>
        <v>0</v>
      </c>
      <c r="J141" s="10">
        <f t="shared" si="9"/>
        <v>24204300</v>
      </c>
      <c r="K141" s="10">
        <f t="shared" si="10"/>
        <v>42357525</v>
      </c>
      <c r="L141" s="10">
        <f t="shared" si="11"/>
        <v>66561825</v>
      </c>
    </row>
    <row r="142" spans="1:12" ht="29.25" customHeight="1" x14ac:dyDescent="0.15">
      <c r="A142" s="6">
        <f>'[1]Công trình'!A536</f>
        <v>134</v>
      </c>
      <c r="B142" s="7" t="str">
        <f>'[1]Công trình'!E536</f>
        <v>AL.22112</v>
      </c>
      <c r="C142" s="8" t="s">
        <v>82</v>
      </c>
      <c r="D142" s="7" t="s">
        <v>83</v>
      </c>
      <c r="E142" s="9">
        <v>82.123000000000005</v>
      </c>
      <c r="F142" s="10">
        <v>8951.0400000000009</v>
      </c>
      <c r="G142" s="10">
        <v>161315</v>
      </c>
      <c r="H142" s="10">
        <v>76613.680000000008</v>
      </c>
      <c r="I142" s="10">
        <f t="shared" si="8"/>
        <v>735086.25792000012</v>
      </c>
      <c r="J142" s="10">
        <f t="shared" si="9"/>
        <v>13247671.745000001</v>
      </c>
      <c r="K142" s="10">
        <f t="shared" si="10"/>
        <v>6291745.2426400008</v>
      </c>
      <c r="L142" s="10">
        <f t="shared" si="11"/>
        <v>20274503.245560002</v>
      </c>
    </row>
    <row r="143" spans="1:12" ht="16.5" customHeight="1" x14ac:dyDescent="0.15">
      <c r="A143" s="6">
        <f>'[1]Công trình'!A539</f>
        <v>135</v>
      </c>
      <c r="B143" s="7" t="str">
        <f>'[1]Công trình'!E539</f>
        <v>TT</v>
      </c>
      <c r="C143" s="8" t="s">
        <v>84</v>
      </c>
      <c r="D143" s="7" t="s">
        <v>16</v>
      </c>
      <c r="E143" s="9">
        <v>30.206</v>
      </c>
      <c r="F143" s="10">
        <v>0</v>
      </c>
      <c r="G143" s="10">
        <v>120000</v>
      </c>
      <c r="H143" s="10">
        <v>20000</v>
      </c>
      <c r="I143" s="10">
        <f t="shared" si="8"/>
        <v>0</v>
      </c>
      <c r="J143" s="10">
        <f t="shared" si="9"/>
        <v>3624720</v>
      </c>
      <c r="K143" s="10">
        <f t="shared" si="10"/>
        <v>604120</v>
      </c>
      <c r="L143" s="10">
        <f t="shared" si="11"/>
        <v>4228840</v>
      </c>
    </row>
    <row r="144" spans="1:12" ht="16.5" customHeight="1" x14ac:dyDescent="0.15">
      <c r="A144" s="6">
        <f>'[1]Công trình'!A541</f>
        <v>136</v>
      </c>
      <c r="B144" s="7" t="str">
        <f>'[1]Công trình'!E541</f>
        <v>TT</v>
      </c>
      <c r="C144" s="8" t="s">
        <v>85</v>
      </c>
      <c r="D144" s="7" t="s">
        <v>86</v>
      </c>
      <c r="E144" s="9">
        <v>15</v>
      </c>
      <c r="F144" s="10">
        <v>0</v>
      </c>
      <c r="G144" s="10">
        <v>250383</v>
      </c>
      <c r="H144" s="10">
        <v>450000</v>
      </c>
      <c r="I144" s="10">
        <f t="shared" si="8"/>
        <v>0</v>
      </c>
      <c r="J144" s="10">
        <f t="shared" si="9"/>
        <v>3755745</v>
      </c>
      <c r="K144" s="10">
        <f t="shared" si="10"/>
        <v>6750000</v>
      </c>
      <c r="L144" s="10">
        <f t="shared" si="11"/>
        <v>10505745</v>
      </c>
    </row>
    <row r="145" spans="1:12" ht="16.5" customHeight="1" x14ac:dyDescent="0.15">
      <c r="A145" s="6">
        <f>'[1]Công trình'!A543</f>
        <v>137</v>
      </c>
      <c r="B145" s="7" t="str">
        <f>'[1]Công trình'!E543</f>
        <v>TT</v>
      </c>
      <c r="C145" s="8" t="s">
        <v>87</v>
      </c>
      <c r="D145" s="7" t="s">
        <v>88</v>
      </c>
      <c r="E145" s="9">
        <v>10</v>
      </c>
      <c r="F145" s="10">
        <v>0</v>
      </c>
      <c r="G145" s="10">
        <v>268215</v>
      </c>
      <c r="H145" s="10">
        <v>0</v>
      </c>
      <c r="I145" s="10">
        <f t="shared" si="8"/>
        <v>0</v>
      </c>
      <c r="J145" s="10">
        <f t="shared" si="9"/>
        <v>2682150</v>
      </c>
      <c r="K145" s="10">
        <f t="shared" si="10"/>
        <v>0</v>
      </c>
      <c r="L145" s="10">
        <f t="shared" si="11"/>
        <v>2682150</v>
      </c>
    </row>
    <row r="146" spans="1:12" ht="15" customHeight="1" x14ac:dyDescent="0.15">
      <c r="A146" s="6"/>
      <c r="B146" s="7"/>
      <c r="C146" s="18" t="s">
        <v>13</v>
      </c>
      <c r="D146" s="19"/>
      <c r="E146" s="20"/>
      <c r="F146" s="21"/>
      <c r="G146" s="21"/>
      <c r="H146" s="21"/>
      <c r="I146" s="22">
        <f>SUM(I7:I145)</f>
        <v>1370323233.5193646</v>
      </c>
      <c r="J146" s="22">
        <f>SUM(J7:J145)</f>
        <v>514230831.28184009</v>
      </c>
      <c r="K146" s="22">
        <f>SUM(K7:K145)</f>
        <v>111881417.93161941</v>
      </c>
      <c r="L146" s="22">
        <f>SUM(L7:L145)</f>
        <v>1996435482.7328236</v>
      </c>
    </row>
    <row r="147" spans="1:12" s="29" customFormat="1" ht="15" customHeight="1" x14ac:dyDescent="0.15">
      <c r="A147" s="23"/>
      <c r="B147" s="24" t="s">
        <v>14</v>
      </c>
      <c r="C147" s="25" t="s">
        <v>15</v>
      </c>
      <c r="D147" s="24" t="s">
        <v>16</v>
      </c>
      <c r="E147" s="26">
        <v>337.65700000000004</v>
      </c>
      <c r="F147" s="27">
        <v>7000</v>
      </c>
      <c r="G147" s="27"/>
      <c r="H147" s="27"/>
      <c r="I147" s="27">
        <f>ROUND(E147*F147,0)</f>
        <v>2363599</v>
      </c>
      <c r="J147" s="27">
        <f>ROUND(E147*G147,0)</f>
        <v>0</v>
      </c>
      <c r="K147" s="27">
        <f>ROUND(E147*H147,0)</f>
        <v>0</v>
      </c>
      <c r="L147" s="28" t="e">
        <f>ROUND(#REF!,-3)</f>
        <v>#REF!</v>
      </c>
    </row>
    <row r="148" spans="1:12" s="29" customFormat="1" ht="15" customHeight="1" x14ac:dyDescent="0.15">
      <c r="A148" s="30"/>
      <c r="B148" s="24" t="s">
        <v>14</v>
      </c>
      <c r="C148" s="25" t="s">
        <v>17</v>
      </c>
      <c r="D148" s="24" t="s">
        <v>16</v>
      </c>
      <c r="E148" s="26">
        <v>52.895000000000003</v>
      </c>
      <c r="F148" s="27">
        <v>10000</v>
      </c>
      <c r="G148" s="27"/>
      <c r="H148" s="27"/>
      <c r="I148" s="27">
        <f>ROUND(E148*F148,0)</f>
        <v>528950</v>
      </c>
      <c r="J148" s="27">
        <f>ROUND(E148*G148,0)</f>
        <v>0</v>
      </c>
      <c r="K148" s="27">
        <f>ROUND(E148*H148,0)</f>
        <v>0</v>
      </c>
    </row>
    <row r="149" spans="1:12" s="29" customFormat="1" ht="15" customHeight="1" x14ac:dyDescent="0.15">
      <c r="A149" s="30"/>
      <c r="B149" s="24" t="s">
        <v>14</v>
      </c>
      <c r="C149" s="25" t="s">
        <v>18</v>
      </c>
      <c r="D149" s="24" t="s">
        <v>16</v>
      </c>
      <c r="E149" s="26">
        <v>62.33</v>
      </c>
      <c r="F149" s="27">
        <v>10000</v>
      </c>
      <c r="G149" s="27"/>
      <c r="H149" s="27"/>
      <c r="I149" s="27">
        <f>ROUND(E149*F149,0)</f>
        <v>623300</v>
      </c>
      <c r="J149" s="27"/>
      <c r="K149" s="27"/>
    </row>
    <row r="150" spans="1:12" s="29" customFormat="1" ht="15" customHeight="1" x14ac:dyDescent="0.15">
      <c r="A150" s="30"/>
      <c r="B150" s="24" t="s">
        <v>14</v>
      </c>
      <c r="C150" s="25" t="s">
        <v>19</v>
      </c>
      <c r="D150" s="24" t="s">
        <v>20</v>
      </c>
      <c r="E150" s="26">
        <v>1175</v>
      </c>
      <c r="F150" s="27">
        <v>5000</v>
      </c>
      <c r="G150" s="27"/>
      <c r="H150" s="27"/>
      <c r="I150" s="27">
        <f>ROUND(E150*F150,0)</f>
        <v>5875000</v>
      </c>
      <c r="J150" s="27">
        <f>ROUND(E150*G150,0)</f>
        <v>0</v>
      </c>
      <c r="K150" s="27">
        <f>ROUND(E150*H150,0)</f>
        <v>0</v>
      </c>
    </row>
    <row r="151" spans="1:12" s="29" customFormat="1" ht="15" customHeight="1" x14ac:dyDescent="0.15">
      <c r="A151" s="30"/>
      <c r="B151" s="30"/>
      <c r="C151" s="31" t="s">
        <v>21</v>
      </c>
      <c r="D151" s="30"/>
      <c r="E151" s="32"/>
      <c r="F151" s="30"/>
      <c r="G151" s="30"/>
      <c r="H151" s="30"/>
      <c r="I151" s="33">
        <f>SUM(I147:I150)</f>
        <v>9390849</v>
      </c>
      <c r="J151" s="30"/>
      <c r="K151" s="30"/>
    </row>
  </sheetData>
  <mergeCells count="11">
    <mergeCell ref="L4:L5"/>
    <mergeCell ref="A1:L1"/>
    <mergeCell ref="A2:L2"/>
    <mergeCell ref="A3:L3"/>
    <mergeCell ref="A4:A5"/>
    <mergeCell ref="B4:B5"/>
    <mergeCell ref="C4:C5"/>
    <mergeCell ref="D4:D5"/>
    <mergeCell ref="E4:E5"/>
    <mergeCell ref="F4:H4"/>
    <mergeCell ref="I4:K4"/>
  </mergeCells>
  <pageMargins left="1.1875" right="0" top="0.80208333333333337" bottom="0.80208333333333337" header="0.40625" footer="0.40625"/>
  <pageSetup orientation="landscape" blackAndWhite="1" useFirstPageNumber="1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THKP hạng mục</vt:lpstr>
      <vt:lpstr>Giá tổng hợp</vt:lpstr>
      <vt:lpstr>'Giá tổng hợp'!Print_Area</vt:lpstr>
      <vt:lpstr>'THKP hạng mục'!Print_Area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DNPC</dc:creator>
  <cp:lastModifiedBy>DNPC</cp:lastModifiedBy>
  <dcterms:created xsi:type="dcterms:W3CDTF">2026-05-13T06:20:29Z</dcterms:created>
  <dcterms:modified xsi:type="dcterms:W3CDTF">2026-05-18T06:49:59Z</dcterms:modified>
</cp:coreProperties>
</file>